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o\OneDrive - DIPRES\Escritorio\Formatos\SLEP\"/>
    </mc:Choice>
  </mc:AlternateContent>
  <xr:revisionPtr revIDLastSave="0" documentId="13_ncr:1_{428E5EE3-6C72-4049-A591-1801B6E365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" sheetId="1" r:id="rId1"/>
    <sheet name="BD_Servicios" sheetId="2" state="hidden" r:id="rId2"/>
    <sheet name="H_Conversion" sheetId="3" state="hidden" r:id="rId3"/>
  </sheets>
  <definedNames>
    <definedName name="_xlnm._FilterDatabase" localSheetId="1" hidden="1">BD_Servicios!$A$1:$D$55</definedName>
    <definedName name="_xlnm._FilterDatabase" localSheetId="0" hidden="1">H!$A$1:$CW$8</definedName>
    <definedName name="Codigo">BD_Servicios!$A$2:$D$74</definedName>
    <definedName name="FECHA_TERMINO">H!$CS$1</definedName>
    <definedName name="INICIO_AÑO">H!$CU$1</definedName>
    <definedName name="LAGUNA_CONTINUIDAD">H!$CT$1</definedName>
    <definedName name="REM_18834">H_Conversion!$I$7:$I$44</definedName>
    <definedName name="Tabla_05_Region">H_Conversion!$G$6:$G$352</definedName>
    <definedName name="Tabla_23_EDU">H_Conversion!$C$616:$C$621</definedName>
    <definedName name="TABLA_26_OTROS_EDU">H_Conversion!$C$768:$C$773</definedName>
    <definedName name="Tabla_29_PAIS">H_Conversion!$C$365:$C$606</definedName>
    <definedName name="Tabla_30_TITULO">H_Conversion!$D$628:$D$673</definedName>
    <definedName name="TABLA_31_ESPECIALIDAD">H_Conversion!$D$679:$D$762</definedName>
    <definedName name="TABLA_32_UNIDAD">H_Conversion!$D$780:$D$795</definedName>
    <definedName name="Tabla_34_modalidad">H_Conversion!$B$267:$B$269</definedName>
    <definedName name="Tabla_35_origen">H_Conversion!$B$275:$B$278</definedName>
    <definedName name="Tabla_nuevo">H_Conversion!$AA$5:$AA$114</definedName>
    <definedName name="Tabla01_Sexo">H_Conversion!$B$6:$B$7</definedName>
    <definedName name="Tabla02_Inst_Previsional">H_Conversion!$B$12:$B$16</definedName>
    <definedName name="Tabla03_Inst_Salud">H_Conversion!$B$21:$B$25</definedName>
    <definedName name="Tabla04_Imputacion_Pptaria">H_Conversion!$B$67:$B$85</definedName>
    <definedName name="Tabla06_Estam_Segun_Sist_Rem">H_Conversion!$B$30:$B$42</definedName>
    <definedName name="Tabla07_Tipo_Contrato">H_Conversion!$B$47:$B$55</definedName>
    <definedName name="Tabla08_Continuidad">H_Conversion!$B$90:$B$91</definedName>
    <definedName name="Tabla09_S_N">H_Conversion!$B$60:$B$61</definedName>
    <definedName name="TERMINO_AÑO">H!$CV$1</definedName>
    <definedName name="ZONA_Actualizada">H_Conversion!$O$51:$O$84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8" i="1" l="1"/>
  <c r="BV7" i="1"/>
  <c r="BV6" i="1"/>
  <c r="BV5" i="1"/>
  <c r="BV4" i="1"/>
  <c r="BV3" i="1"/>
  <c r="BV2" i="1"/>
  <c r="CR8" i="1" l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U8" i="1"/>
  <c r="BT8" i="1"/>
  <c r="BS8" i="1"/>
  <c r="BR8" i="1"/>
  <c r="BQ8" i="1"/>
  <c r="BO8" i="1"/>
  <c r="BN8" i="1"/>
  <c r="BL8" i="1"/>
  <c r="BK8" i="1"/>
  <c r="BJ8" i="1"/>
  <c r="BH8" i="1"/>
  <c r="BI8" i="1" s="1"/>
  <c r="BD8" i="1"/>
  <c r="BC8" i="1"/>
  <c r="BA8" i="1"/>
  <c r="BB8" i="1" s="1"/>
  <c r="AY8" i="1"/>
  <c r="AZ8" i="1" s="1"/>
  <c r="AX8" i="1"/>
  <c r="AW8" i="1"/>
  <c r="AU8" i="1"/>
  <c r="AT8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U7" i="1"/>
  <c r="BT7" i="1"/>
  <c r="BS7" i="1"/>
  <c r="BR7" i="1"/>
  <c r="BQ7" i="1"/>
  <c r="BO7" i="1"/>
  <c r="BN7" i="1"/>
  <c r="BL7" i="1"/>
  <c r="BK7" i="1"/>
  <c r="BJ7" i="1"/>
  <c r="BI7" i="1"/>
  <c r="BH7" i="1"/>
  <c r="BD7" i="1"/>
  <c r="BC7" i="1"/>
  <c r="BA7" i="1"/>
  <c r="BB7" i="1" s="1"/>
  <c r="AY7" i="1"/>
  <c r="AZ7" i="1" s="1"/>
  <c r="AX7" i="1"/>
  <c r="AW7" i="1"/>
  <c r="AU7" i="1"/>
  <c r="AT7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U6" i="1"/>
  <c r="BT6" i="1"/>
  <c r="BS6" i="1"/>
  <c r="BR6" i="1"/>
  <c r="BQ6" i="1"/>
  <c r="BO6" i="1"/>
  <c r="BN6" i="1"/>
  <c r="BL6" i="1"/>
  <c r="BK6" i="1"/>
  <c r="BJ6" i="1"/>
  <c r="BI6" i="1"/>
  <c r="BH6" i="1"/>
  <c r="BD6" i="1"/>
  <c r="BC6" i="1"/>
  <c r="BA6" i="1"/>
  <c r="BB6" i="1" s="1"/>
  <c r="AY6" i="1"/>
  <c r="AZ6" i="1" s="1"/>
  <c r="AX6" i="1"/>
  <c r="AW6" i="1"/>
  <c r="AU6" i="1"/>
  <c r="AT6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U5" i="1"/>
  <c r="BT5" i="1"/>
  <c r="BS5" i="1"/>
  <c r="BR5" i="1"/>
  <c r="BQ5" i="1"/>
  <c r="BO5" i="1"/>
  <c r="BN5" i="1"/>
  <c r="BL5" i="1"/>
  <c r="BK5" i="1"/>
  <c r="BJ5" i="1"/>
  <c r="BI5" i="1"/>
  <c r="BH5" i="1"/>
  <c r="BD5" i="1"/>
  <c r="BC5" i="1"/>
  <c r="BA5" i="1"/>
  <c r="BB5" i="1" s="1"/>
  <c r="AY5" i="1"/>
  <c r="AZ5" i="1" s="1"/>
  <c r="AX5" i="1"/>
  <c r="AW5" i="1"/>
  <c r="AU5" i="1"/>
  <c r="AT5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U4" i="1"/>
  <c r="BT4" i="1"/>
  <c r="BS4" i="1"/>
  <c r="BR4" i="1"/>
  <c r="BQ4" i="1"/>
  <c r="BO4" i="1"/>
  <c r="BN4" i="1"/>
  <c r="BL4" i="1"/>
  <c r="BK4" i="1"/>
  <c r="BJ4" i="1"/>
  <c r="BI4" i="1"/>
  <c r="BH4" i="1"/>
  <c r="BD4" i="1"/>
  <c r="BC4" i="1"/>
  <c r="BA4" i="1"/>
  <c r="BB4" i="1" s="1"/>
  <c r="AY4" i="1"/>
  <c r="AZ4" i="1" s="1"/>
  <c r="AX4" i="1"/>
  <c r="AW4" i="1"/>
  <c r="AU4" i="1"/>
  <c r="AT4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U3" i="1"/>
  <c r="BT3" i="1"/>
  <c r="BS3" i="1"/>
  <c r="BR3" i="1"/>
  <c r="BQ3" i="1"/>
  <c r="BO3" i="1"/>
  <c r="BN3" i="1"/>
  <c r="BL3" i="1"/>
  <c r="BK3" i="1"/>
  <c r="BJ3" i="1"/>
  <c r="BI3" i="1"/>
  <c r="BH3" i="1"/>
  <c r="BD3" i="1"/>
  <c r="BC3" i="1"/>
  <c r="BA3" i="1"/>
  <c r="BB3" i="1" s="1"/>
  <c r="AY3" i="1"/>
  <c r="AZ3" i="1" s="1"/>
  <c r="AX3" i="1"/>
  <c r="AW3" i="1"/>
  <c r="AU3" i="1"/>
  <c r="AT3" i="1"/>
  <c r="CM2" i="1" l="1"/>
  <c r="CR2" i="1"/>
  <c r="CQ2" i="1"/>
  <c r="CP2" i="1"/>
  <c r="CO2" i="1"/>
  <c r="CN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U2" i="1"/>
  <c r="BT2" i="1"/>
  <c r="BS2" i="1"/>
  <c r="BR2" i="1"/>
  <c r="BQ2" i="1"/>
  <c r="BO2" i="1"/>
  <c r="BN2" i="1"/>
  <c r="BL2" i="1"/>
  <c r="BK2" i="1"/>
  <c r="BJ2" i="1"/>
  <c r="BH2" i="1"/>
  <c r="BI2" i="1" s="1"/>
  <c r="BD2" i="1"/>
  <c r="BC2" i="1"/>
  <c r="BA2" i="1"/>
  <c r="BB2" i="1" s="1"/>
  <c r="AY2" i="1"/>
  <c r="AZ2" i="1" s="1"/>
  <c r="AX2" i="1"/>
  <c r="AW2" i="1"/>
  <c r="AU2" i="1"/>
  <c r="AT2" i="1"/>
  <c r="CW1" i="1" l="1"/>
  <c r="BF8" i="1" l="1"/>
  <c r="BG8" i="1" s="1"/>
  <c r="BE8" i="1"/>
  <c r="BE7" i="1"/>
  <c r="BE3" i="1"/>
  <c r="BF3" i="1"/>
  <c r="BG3" i="1" s="1"/>
  <c r="BE4" i="1"/>
  <c r="BF4" i="1"/>
  <c r="BG4" i="1" s="1"/>
  <c r="BF5" i="1"/>
  <c r="BG5" i="1" s="1"/>
  <c r="BE5" i="1"/>
  <c r="BF6" i="1"/>
  <c r="BG6" i="1" s="1"/>
  <c r="BF7" i="1"/>
  <c r="BG7" i="1" s="1"/>
  <c r="BE6" i="1"/>
  <c r="BF2" i="1"/>
  <c r="BG2" i="1" s="1"/>
  <c r="BE2" i="1"/>
  <c r="CT1" i="1"/>
  <c r="W48" i="3" l="1"/>
  <c r="W49" i="3"/>
  <c r="W50" i="3"/>
  <c r="W51" i="3"/>
  <c r="W52" i="3"/>
  <c r="W53" i="3"/>
  <c r="W54" i="3"/>
  <c r="W55" i="3"/>
  <c r="W56" i="3"/>
  <c r="W57" i="3"/>
  <c r="E624" i="3" l="1"/>
  <c r="W58" i="3" l="1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hcg</author>
    <author>rls</author>
  </authors>
  <commentList>
    <comment ref="BA1" authorId="0" shapeId="0" xr:uid="{00000000-0006-0000-0000-000001000000}">
      <text>
        <r>
          <rPr>
            <sz val="8"/>
            <color indexed="81"/>
            <rFont val="Tahoma"/>
            <family val="2"/>
          </rPr>
          <t>Muestra la diferencia entre la edad informada y la edad calculada en la columna EDAD_2.</t>
        </r>
      </text>
    </comment>
    <comment ref="BB1" authorId="1" shapeId="0" xr:uid="{00000000-0006-0000-0000-000002000000}">
      <text>
        <r>
          <rPr>
            <sz val="8"/>
            <color indexed="81"/>
            <rFont val="Tahoma"/>
            <family val="2"/>
          </rPr>
          <t>Antes de usar esta columna asegúrese de haber eliminado todas las inconsistencias.</t>
        </r>
      </text>
    </comment>
    <comment ref="BC1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Calcula la edad que tenía la personal al ingresar al Servicio, según los años de antigüedad señalados en la columna  ANTIG_SERV.
</t>
        </r>
        <r>
          <rPr>
            <b/>
            <sz val="8"/>
            <color indexed="81"/>
            <rFont val="Tahoma"/>
            <family val="2"/>
          </rPr>
          <t>Revisar</t>
        </r>
        <r>
          <rPr>
            <sz val="8"/>
            <color indexed="81"/>
            <rFont val="Tahoma"/>
            <family val="2"/>
          </rPr>
          <t xml:space="preserve"> si la persona tenía menos de 18 años al ingreso.
Debe validar FECHA_NAC y la ANTIG_SERV</t>
        </r>
      </text>
    </comment>
    <comment ref="BF1" authorId="0" shapeId="0" xr:uid="{00000000-0006-0000-0000-000004000000}">
      <text>
        <r>
          <rPr>
            <sz val="8"/>
            <color indexed="81"/>
            <rFont val="Tahoma"/>
            <family val="2"/>
          </rPr>
          <t>Calcula los años de permanencia en el Servicio que debieron ser informados por el Servicio, considerando la fecha señalada en INGRESO_SERV y la fecha de cierre del informe.</t>
        </r>
      </text>
    </comment>
    <comment ref="BG1" authorId="0" shapeId="0" xr:uid="{00000000-0006-0000-0000-000005000000}">
      <text>
        <r>
          <rPr>
            <sz val="8"/>
            <color indexed="81"/>
            <rFont val="Tahoma"/>
            <family val="2"/>
          </rPr>
          <t>Calcula la diferencia entre la permanencia calculada en la columna antig_2 y la informada por el Servicio.</t>
        </r>
      </text>
    </comment>
    <comment ref="BH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Calcula el número de meses de contrato en el año actual, considerando la fecha de inicio del contrato y la fecha de término.
Si la fecha de inicio es </t>
        </r>
        <r>
          <rPr>
            <b/>
            <sz val="8"/>
            <color indexed="81"/>
            <rFont val="Tahoma"/>
            <family val="2"/>
          </rPr>
          <t xml:space="preserve">menor al 01-01-20XX </t>
        </r>
        <r>
          <rPr>
            <sz val="8"/>
            <color indexed="81"/>
            <rFont val="Tahoma"/>
            <family val="2"/>
          </rPr>
          <t xml:space="preserve">y la de término </t>
        </r>
        <r>
          <rPr>
            <b/>
            <sz val="8"/>
            <color indexed="81"/>
            <rFont val="Tahoma"/>
            <family val="2"/>
          </rPr>
          <t>posterior al 31-12-20XX</t>
        </r>
        <r>
          <rPr>
            <sz val="8"/>
            <color indexed="81"/>
            <rFont val="Tahoma"/>
            <family val="2"/>
          </rPr>
          <t>, se deben calcular sólo los meses para el año actual.</t>
        </r>
      </text>
    </comment>
    <comment ref="BI1" authorId="0" shapeId="0" xr:uid="{00000000-0006-0000-0000-000007000000}">
      <text>
        <r>
          <rPr>
            <sz val="8"/>
            <color indexed="81"/>
            <rFont val="Tahoma"/>
            <family val="2"/>
          </rPr>
          <t>Calcula la cantidad de MESES_AÑO que debieron haber sido informados.</t>
        </r>
      </text>
    </comment>
    <comment ref="BJ1" authorId="2" shapeId="0" xr:uid="{00000000-0006-0000-0000-000008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02</t>
        </r>
      </text>
    </comment>
    <comment ref="BK1" authorId="2" shapeId="0" xr:uid="{00000000-0006-0000-0000-000009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03</t>
        </r>
      </text>
    </comment>
    <comment ref="BQ1" authorId="2" shapeId="0" xr:uid="{00000000-0006-0000-0000-00000A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05.</t>
        </r>
      </text>
    </comment>
    <comment ref="BR1" authorId="1" shapeId="0" xr:uid="{00000000-0006-0000-0000-00000B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06.</t>
        </r>
      </text>
    </comment>
    <comment ref="BS1" authorId="1" shapeId="0" xr:uid="{00000000-0006-0000-0000-00000C000000}">
      <text>
        <r>
          <rPr>
            <sz val="8"/>
            <color indexed="81"/>
            <rFont val="Tahoma"/>
            <family val="2"/>
          </rPr>
          <t>Grado, nivel o categoría a la cual pertenece o se encuentra asimilado según el cargo que desempeña al cierre del informe. Personal afecto a las leyes Nº15.076 y 19.664 señalar el nivel que corresponda (I, II, III) en caso contrario indicar SINGR.</t>
        </r>
      </text>
    </comment>
    <comment ref="BT1" authorId="2" shapeId="0" xr:uid="{00000000-0006-0000-0000-00000D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según tipo de contratos de la Tabla N° 07.</t>
        </r>
      </text>
    </comment>
    <comment ref="BU1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Campo alfanumérico distinto de blanco, superior a 0 y menor o igual a 45,.debe informarse siempre.
Si la persona no cuenta con una jornada establecida, señalar “NN”.
</t>
        </r>
        <r>
          <rPr>
            <b/>
            <sz val="8"/>
            <color indexed="81"/>
            <rFont val="Tahoma"/>
            <family val="2"/>
          </rPr>
          <t>Validador de consistencia con otros campos</t>
        </r>
        <r>
          <rPr>
            <sz val="8"/>
            <color indexed="81"/>
            <rFont val="Tahoma"/>
            <family val="2"/>
          </rPr>
          <t xml:space="preserve">
Sólo si el valor del campo CJ corresponde a “HONORARIO”, este campo puede tomar el valor “NN”, para otras CJ debe indicarse siempre un valor mayor a = y menor o igual a 45.</t>
        </r>
      </text>
    </comment>
    <comment ref="BV1" authorId="0" shapeId="0" xr:uid="{3947BBE4-15C7-4D20-865F-D3A81D5A823D}">
      <text>
        <r>
          <rPr>
            <b/>
            <sz val="8"/>
            <color indexed="81"/>
            <rFont val="Tahoma"/>
            <family val="2"/>
          </rPr>
          <t>QUÉ HACE:</t>
        </r>
        <r>
          <rPr>
            <sz val="8"/>
            <color indexed="81"/>
            <rFont val="Tahoma"/>
            <family val="2"/>
          </rPr>
          <t xml:space="preserve"> Señala como "Revisar" aquellos casos en que la persona se informa con una permanencia superior a un año un contrato continuo, pero con una fecha de inicio de contrato posterior al 8 de enero.
</t>
        </r>
        <r>
          <rPr>
            <b/>
            <sz val="8"/>
            <color indexed="81"/>
            <rFont val="Tahoma"/>
            <family val="2"/>
          </rPr>
          <t>PARA QUE FUNCIONE:</t>
        </r>
        <r>
          <rPr>
            <sz val="8"/>
            <color indexed="81"/>
            <rFont val="Tahoma"/>
            <family val="2"/>
          </rPr>
          <t xml:space="preserve">
Columna INGRESO_SERV: en formato de fecha y corregida, ello en virtud de la verificación de antigüedad.
Columna INGRESO_SERV: registrado con el formato correcto.
Columna CONTINUIDAD: la palabra DISCONTINUO o CONTINUO, escrita sin espacios antes, entre o después de cada letra.</t>
        </r>
      </text>
    </comment>
    <comment ref="BW1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Validador técnico del campo</t>
        </r>
        <r>
          <rPr>
            <sz val="8"/>
            <color indexed="81"/>
            <rFont val="Tahoma"/>
            <family val="2"/>
          </rPr>
          <t xml:space="preserve">
Campo alfanumérico distinto de blanco, cero ó 00-00-0000.
Debe informarse siempre.
El valor que se registre no podrá ser anterior a la fecha de cierre del informe.</t>
        </r>
      </text>
    </comment>
    <comment ref="BX1" authorId="1" shapeId="0" xr:uid="{00000000-0006-0000-0000-000011000000}">
      <text>
        <r>
          <rPr>
            <sz val="8"/>
            <color indexed="81"/>
            <rFont val="Tahoma"/>
            <family val="2"/>
          </rPr>
          <t>Señalar el número de contratos continuos y discontinuos celebrados durante el año actual, incluyendo contrato vigente al cierre del informe, aún cuando se encuentre en trámite.
Campo numérico distinto de blanco e igual o superior a 1.</t>
        </r>
      </text>
    </comment>
    <comment ref="BY1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QUÉ HACE:
</t>
        </r>
        <r>
          <rPr>
            <sz val="8"/>
            <color indexed="81"/>
            <rFont val="Tahoma"/>
            <family val="2"/>
          </rPr>
          <t xml:space="preserve">"renta_minima". Renta bruta mensualizada inferior o igual a 150 mil, contrato en jornada completa (&gt;= 22 horas)  Nº meses &gt;= 1, que no sean alumnos en práctica (sub 2103007).
"renta_maxima", para todas las rentas &gt;= 6 millones revisar que corresponda a renta mensual y no al total anual o total pactado en el contrato.
</t>
        </r>
        <r>
          <rPr>
            <b/>
            <sz val="8"/>
            <color indexed="81"/>
            <rFont val="Tahoma"/>
            <family val="2"/>
          </rPr>
          <t xml:space="preserve">PARA QUE FUNCIONE:
</t>
        </r>
        <r>
          <rPr>
            <sz val="8"/>
            <color indexed="81"/>
            <rFont val="Tahoma"/>
            <family val="2"/>
          </rPr>
          <t>Columna SUBT: debe estar en formato texto;
Columna JORNADA: el N° de horas debe estar en formato numérico; si no tiene jornada debe señalar NN.
Columna RENTA: en formato numérico, con o sin separador de miles, siempre distinto de 0 ó 1.
Columna MESES_AÑO: en formato número, siempre menor o igual a 12 y mayor o igual a 0,01.</t>
        </r>
      </text>
    </comment>
    <comment ref="BZ1" authorId="2" shapeId="0" xr:uid="{00000000-0006-0000-0000-00001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A1" authorId="2" shapeId="0" xr:uid="{00000000-0006-0000-0000-000014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B1" authorId="1" shapeId="0" xr:uid="{00000000-0006-0000-0000-000015000000}">
      <text>
        <r>
          <rPr>
            <sz val="8"/>
            <color indexed="81"/>
            <rFont val="Tahoma"/>
            <family val="2"/>
          </rPr>
          <t>Verifica que porcentaje de asignación de zona corresponda al factor según la Ley N°249)</t>
        </r>
      </text>
    </comment>
    <comment ref="CC1" authorId="2" shapeId="0" xr:uid="{00000000-0006-0000-0000-000016000000}">
      <text>
        <r>
          <rPr>
            <sz val="8"/>
            <color indexed="81"/>
            <rFont val="Tahoma"/>
            <family val="2"/>
          </rPr>
          <t>Verifica que la información ingresada sea menor o igual a 15 bienios, una cifra superior podría ser error.
Si en el campo TRI se informa un número de trienios superior a 0, el valor de este campo BI debe corresponder a 0.</t>
        </r>
      </text>
    </comment>
  </commentList>
</comments>
</file>

<file path=xl/sharedStrings.xml><?xml version="1.0" encoding="utf-8"?>
<sst xmlns="http://schemas.openxmlformats.org/spreadsheetml/2006/main" count="2596" uniqueCount="2044">
  <si>
    <t>TIPO_INFO</t>
  </si>
  <si>
    <t>ID_SERV</t>
  </si>
  <si>
    <t>NOMBRES</t>
  </si>
  <si>
    <t>FECHA_NAC</t>
  </si>
  <si>
    <t>EDAD</t>
  </si>
  <si>
    <t>SEXO</t>
  </si>
  <si>
    <t>INGRESO_SERV</t>
  </si>
  <si>
    <t>ANTIG_SERV</t>
  </si>
  <si>
    <t>PREVISION</t>
  </si>
  <si>
    <t>SALUD</t>
  </si>
  <si>
    <t>REGION</t>
  </si>
  <si>
    <t>ESTAMENTO</t>
  </si>
  <si>
    <t>GRADO</t>
  </si>
  <si>
    <t>JORNADA</t>
  </si>
  <si>
    <t>MESES_AÑO</t>
  </si>
  <si>
    <t>SUBT</t>
  </si>
  <si>
    <t>CJ</t>
  </si>
  <si>
    <t>RENTA</t>
  </si>
  <si>
    <t>FUN_DOT</t>
  </si>
  <si>
    <t>AGENTE_PUB</t>
  </si>
  <si>
    <t>INICIO_CTTO</t>
  </si>
  <si>
    <t>FIN_CTTO</t>
  </si>
  <si>
    <t>H</t>
  </si>
  <si>
    <t>CONTINUO</t>
  </si>
  <si>
    <t>PROFESIONAL</t>
  </si>
  <si>
    <t>S</t>
  </si>
  <si>
    <t>D</t>
  </si>
  <si>
    <t>M</t>
  </si>
  <si>
    <t>N</t>
  </si>
  <si>
    <t>ADMINISTRATIVO</t>
  </si>
  <si>
    <t>RUN</t>
  </si>
  <si>
    <t>DV</t>
  </si>
  <si>
    <t>ZONA</t>
  </si>
  <si>
    <t>CTTOS</t>
  </si>
  <si>
    <t>BI</t>
  </si>
  <si>
    <t>TRI</t>
  </si>
  <si>
    <t>K</t>
  </si>
  <si>
    <t>SINGR</t>
  </si>
  <si>
    <t>HONORARIO</t>
  </si>
  <si>
    <t>JORNAL</t>
  </si>
  <si>
    <t>DIRECTIVO</t>
  </si>
  <si>
    <t>CONTRATA_FD</t>
  </si>
  <si>
    <t>CT_FD</t>
  </si>
  <si>
    <t>FISCALIZADOR</t>
  </si>
  <si>
    <t>ADSCRITO</t>
  </si>
  <si>
    <t>VIGILANTE</t>
  </si>
  <si>
    <t>TÉCNICO</t>
  </si>
  <si>
    <t>BECARIOS</t>
  </si>
  <si>
    <t>JEFATURA</t>
  </si>
  <si>
    <t>PERSONAL MÉDICO</t>
  </si>
  <si>
    <t>AUXILIAR</t>
  </si>
  <si>
    <t>TABLA N°05</t>
  </si>
  <si>
    <t>Códigos únicos territoriales</t>
  </si>
  <si>
    <t>Nombre de la Región</t>
  </si>
  <si>
    <t>Nombre de la Provincia</t>
  </si>
  <si>
    <t>Nombre de la Comuna</t>
  </si>
  <si>
    <t xml:space="preserve">Código </t>
  </si>
  <si>
    <t>Arica y Parinacota</t>
  </si>
  <si>
    <t>Arica</t>
  </si>
  <si>
    <t>15101</t>
  </si>
  <si>
    <t>Camarones</t>
  </si>
  <si>
    <t>15102</t>
  </si>
  <si>
    <t>Parinacota</t>
  </si>
  <si>
    <t>Putre</t>
  </si>
  <si>
    <t>15201</t>
  </si>
  <si>
    <t>General Lagos</t>
  </si>
  <si>
    <t>15202</t>
  </si>
  <si>
    <t>Tarapacá</t>
  </si>
  <si>
    <t>Iquique</t>
  </si>
  <si>
    <t>01101</t>
  </si>
  <si>
    <t>Alto Hospicio</t>
  </si>
  <si>
    <t>01107</t>
  </si>
  <si>
    <t>Tamarugal</t>
  </si>
  <si>
    <t>Pozo Almonte</t>
  </si>
  <si>
    <t>01401</t>
  </si>
  <si>
    <t>Camiña</t>
  </si>
  <si>
    <t>01402</t>
  </si>
  <si>
    <t>Colchane</t>
  </si>
  <si>
    <t>01403</t>
  </si>
  <si>
    <t>Huara</t>
  </si>
  <si>
    <t>01404</t>
  </si>
  <si>
    <t>Pica</t>
  </si>
  <si>
    <t>01405</t>
  </si>
  <si>
    <t>Antofagasta</t>
  </si>
  <si>
    <t>02101</t>
  </si>
  <si>
    <t>Mejillones</t>
  </si>
  <si>
    <t>02102</t>
  </si>
  <si>
    <t>Sierra Gorda</t>
  </si>
  <si>
    <t>02103</t>
  </si>
  <si>
    <t>Taltal</t>
  </si>
  <si>
    <t>02104</t>
  </si>
  <si>
    <t>El Loa</t>
  </si>
  <si>
    <t>Calama</t>
  </si>
  <si>
    <t>02201</t>
  </si>
  <si>
    <t>Ollagüe</t>
  </si>
  <si>
    <t>02202</t>
  </si>
  <si>
    <t>San Pedro de Atacama</t>
  </si>
  <si>
    <t>02203</t>
  </si>
  <si>
    <t>Tocopilla</t>
  </si>
  <si>
    <t>02301</t>
  </si>
  <si>
    <t>María Elena</t>
  </si>
  <si>
    <t>02302</t>
  </si>
  <si>
    <t>Atacama</t>
  </si>
  <si>
    <t>Copiapó</t>
  </si>
  <si>
    <t>03101</t>
  </si>
  <si>
    <t>Caldera</t>
  </si>
  <si>
    <t>03102</t>
  </si>
  <si>
    <t>Tierra Amarilla</t>
  </si>
  <si>
    <t>03103</t>
  </si>
  <si>
    <t>Chañaral</t>
  </si>
  <si>
    <t>03201</t>
  </si>
  <si>
    <t>Diego de Almagro</t>
  </si>
  <si>
    <t>03202</t>
  </si>
  <si>
    <t>Huasco</t>
  </si>
  <si>
    <t>Vallenar</t>
  </si>
  <si>
    <t>03301</t>
  </si>
  <si>
    <t>Alto del Carmen</t>
  </si>
  <si>
    <t>03302</t>
  </si>
  <si>
    <t>Freirina</t>
  </si>
  <si>
    <t>03303</t>
  </si>
  <si>
    <t>03304</t>
  </si>
  <si>
    <t>Coquimbo</t>
  </si>
  <si>
    <t>Elqui</t>
  </si>
  <si>
    <t>La Serena</t>
  </si>
  <si>
    <t>04101</t>
  </si>
  <si>
    <t>04102</t>
  </si>
  <si>
    <t>Andacollo</t>
  </si>
  <si>
    <t>04103</t>
  </si>
  <si>
    <t>La Higuera</t>
  </si>
  <si>
    <t>04104</t>
  </si>
  <si>
    <t>Paiguano</t>
  </si>
  <si>
    <t>04105</t>
  </si>
  <si>
    <t>Vicuña</t>
  </si>
  <si>
    <t>04106</t>
  </si>
  <si>
    <t>Choapa</t>
  </si>
  <si>
    <t>Illapel</t>
  </si>
  <si>
    <t>04201</t>
  </si>
  <si>
    <t>Canela</t>
  </si>
  <si>
    <t>04202</t>
  </si>
  <si>
    <t>Los Vilos</t>
  </si>
  <si>
    <t>04203</t>
  </si>
  <si>
    <t>Salamanca</t>
  </si>
  <si>
    <t>04204</t>
  </si>
  <si>
    <t>Limarí</t>
  </si>
  <si>
    <t>Ovalle</t>
  </si>
  <si>
    <t>04301</t>
  </si>
  <si>
    <t>Combarbalá</t>
  </si>
  <si>
    <t>04302</t>
  </si>
  <si>
    <t>Monte Patria</t>
  </si>
  <si>
    <t>04303</t>
  </si>
  <si>
    <t>Punitaqui</t>
  </si>
  <si>
    <t>04304</t>
  </si>
  <si>
    <t>Río Hurtado</t>
  </si>
  <si>
    <t>04305</t>
  </si>
  <si>
    <t>Valparaíso</t>
  </si>
  <si>
    <t>05101</t>
  </si>
  <si>
    <t>Casablanca</t>
  </si>
  <si>
    <t>05102</t>
  </si>
  <si>
    <t>Concón</t>
  </si>
  <si>
    <t>05103</t>
  </si>
  <si>
    <t>Juan Fernández</t>
  </si>
  <si>
    <t>05104</t>
  </si>
  <si>
    <t>Puchuncaví</t>
  </si>
  <si>
    <t>05105</t>
  </si>
  <si>
    <t>Quintero</t>
  </si>
  <si>
    <t>05107</t>
  </si>
  <si>
    <t>Viña del Mar</t>
  </si>
  <si>
    <t>05109</t>
  </si>
  <si>
    <t>Isla de Pascua</t>
  </si>
  <si>
    <t>05201</t>
  </si>
  <si>
    <t>Los Andes</t>
  </si>
  <si>
    <t>05301</t>
  </si>
  <si>
    <t>Calle Larga</t>
  </si>
  <si>
    <t>05302</t>
  </si>
  <si>
    <t>Rinconada</t>
  </si>
  <si>
    <t>05303</t>
  </si>
  <si>
    <t>San Esteban</t>
  </si>
  <si>
    <t>05304</t>
  </si>
  <si>
    <t>Petorca</t>
  </si>
  <si>
    <t>La Ligua</t>
  </si>
  <si>
    <t>05401</t>
  </si>
  <si>
    <t>Cabildo</t>
  </si>
  <si>
    <t>05402</t>
  </si>
  <si>
    <t>Papudo</t>
  </si>
  <si>
    <t>05403</t>
  </si>
  <si>
    <t>05404</t>
  </si>
  <si>
    <t>Zapallar</t>
  </si>
  <si>
    <t>05405</t>
  </si>
  <si>
    <t>Quillota</t>
  </si>
  <si>
    <t>05501</t>
  </si>
  <si>
    <t>Calera</t>
  </si>
  <si>
    <t>05502</t>
  </si>
  <si>
    <t>Hijuelas</t>
  </si>
  <si>
    <t>05503</t>
  </si>
  <si>
    <t>La Cruz</t>
  </si>
  <si>
    <t>05504</t>
  </si>
  <si>
    <t>Nogales</t>
  </si>
  <si>
    <t>05506</t>
  </si>
  <si>
    <t>San Antonio</t>
  </si>
  <si>
    <t>05601</t>
  </si>
  <si>
    <t>Algarrobo</t>
  </si>
  <si>
    <t>05602</t>
  </si>
  <si>
    <t>Cartagena</t>
  </si>
  <si>
    <t>05603</t>
  </si>
  <si>
    <t>El Quisco</t>
  </si>
  <si>
    <t>05604</t>
  </si>
  <si>
    <t>El Tabo</t>
  </si>
  <si>
    <t>05605</t>
  </si>
  <si>
    <t>Santo Domingo</t>
  </si>
  <si>
    <t>05606</t>
  </si>
  <si>
    <t>San Felipe de Aconcagua</t>
  </si>
  <si>
    <t>San Felipe</t>
  </si>
  <si>
    <t>05701</t>
  </si>
  <si>
    <t>Catemu</t>
  </si>
  <si>
    <t>05702</t>
  </si>
  <si>
    <t>Llaillay</t>
  </si>
  <si>
    <t>05703</t>
  </si>
  <si>
    <t>Panquehue</t>
  </si>
  <si>
    <t>05704</t>
  </si>
  <si>
    <t>Putaendo</t>
  </si>
  <si>
    <t>05705</t>
  </si>
  <si>
    <t>Santa María</t>
  </si>
  <si>
    <t>05706</t>
  </si>
  <si>
    <t>Quilpué</t>
  </si>
  <si>
    <t>05801</t>
  </si>
  <si>
    <t>Limache</t>
  </si>
  <si>
    <t>05802</t>
  </si>
  <si>
    <t>Olmué</t>
  </si>
  <si>
    <t>05803</t>
  </si>
  <si>
    <t>Villa Alemana</t>
  </si>
  <si>
    <t>05804</t>
  </si>
  <si>
    <t>Cachapoal</t>
  </si>
  <si>
    <t>Rancagua</t>
  </si>
  <si>
    <t>06101</t>
  </si>
  <si>
    <t>Codegua</t>
  </si>
  <si>
    <t>06102</t>
  </si>
  <si>
    <t>Coinco</t>
  </si>
  <si>
    <t>06103</t>
  </si>
  <si>
    <t>Coltauco</t>
  </si>
  <si>
    <t>06104</t>
  </si>
  <si>
    <t>Doñihue</t>
  </si>
  <si>
    <t>06105</t>
  </si>
  <si>
    <t>Graneros</t>
  </si>
  <si>
    <t>06106</t>
  </si>
  <si>
    <t>Las Cabras</t>
  </si>
  <si>
    <t>06107</t>
  </si>
  <si>
    <t>Machalí</t>
  </si>
  <si>
    <t>06108</t>
  </si>
  <si>
    <t>Malloa</t>
  </si>
  <si>
    <t>06109</t>
  </si>
  <si>
    <t>Mostazal</t>
  </si>
  <si>
    <t>06110</t>
  </si>
  <si>
    <t>Olivar</t>
  </si>
  <si>
    <t>06111</t>
  </si>
  <si>
    <t>Peumo</t>
  </si>
  <si>
    <t>06112</t>
  </si>
  <si>
    <t>Pichidegua</t>
  </si>
  <si>
    <t>06113</t>
  </si>
  <si>
    <t>Quinta de Tilcoco</t>
  </si>
  <si>
    <t>06114</t>
  </si>
  <si>
    <t>Rengo</t>
  </si>
  <si>
    <t>06115</t>
  </si>
  <si>
    <t>Requínoa</t>
  </si>
  <si>
    <t>06116</t>
  </si>
  <si>
    <t>San Vicente</t>
  </si>
  <si>
    <t>06117</t>
  </si>
  <si>
    <t>Cardenal Caro</t>
  </si>
  <si>
    <t>Pichilemu</t>
  </si>
  <si>
    <t>06201</t>
  </si>
  <si>
    <t>La Estrella</t>
  </si>
  <si>
    <t>06202</t>
  </si>
  <si>
    <t>Litueche</t>
  </si>
  <si>
    <t>06203</t>
  </si>
  <si>
    <t>Marchihue</t>
  </si>
  <si>
    <t>06204</t>
  </si>
  <si>
    <t>Navidad</t>
  </si>
  <si>
    <t>06205</t>
  </si>
  <si>
    <t>Paredones</t>
  </si>
  <si>
    <t>06206</t>
  </si>
  <si>
    <t>Colchagua</t>
  </si>
  <si>
    <t>San Fernando</t>
  </si>
  <si>
    <t>06301</t>
  </si>
  <si>
    <t>Chépica</t>
  </si>
  <si>
    <t>06302</t>
  </si>
  <si>
    <t>Chimbarongo</t>
  </si>
  <si>
    <t>06303</t>
  </si>
  <si>
    <t>Lolol</t>
  </si>
  <si>
    <t>06304</t>
  </si>
  <si>
    <t>Nancagua</t>
  </si>
  <si>
    <t>06305</t>
  </si>
  <si>
    <t>Palmilla</t>
  </si>
  <si>
    <t>06306</t>
  </si>
  <si>
    <t>Peralillo</t>
  </si>
  <si>
    <t>06307</t>
  </si>
  <si>
    <t>Placilla</t>
  </si>
  <si>
    <t>06308</t>
  </si>
  <si>
    <t>Pumanque</t>
  </si>
  <si>
    <t>06309</t>
  </si>
  <si>
    <t>Santa Cruz</t>
  </si>
  <si>
    <t>06310</t>
  </si>
  <si>
    <t>Talca</t>
  </si>
  <si>
    <t>07101</t>
  </si>
  <si>
    <t>Constitución</t>
  </si>
  <si>
    <t>07102</t>
  </si>
  <si>
    <t>Curepto</t>
  </si>
  <si>
    <t>07103</t>
  </si>
  <si>
    <t>Empedrado</t>
  </si>
  <si>
    <t>07104</t>
  </si>
  <si>
    <t>Maule</t>
  </si>
  <si>
    <t>07105</t>
  </si>
  <si>
    <t>Pelarco</t>
  </si>
  <si>
    <t>07106</t>
  </si>
  <si>
    <t>Pencahue</t>
  </si>
  <si>
    <t>07107</t>
  </si>
  <si>
    <t>Río Claro</t>
  </si>
  <si>
    <t>07108</t>
  </si>
  <si>
    <t>San Clemente</t>
  </si>
  <si>
    <t>07109</t>
  </si>
  <si>
    <t>San Rafael</t>
  </si>
  <si>
    <t>07110</t>
  </si>
  <si>
    <t>Cauquenes</t>
  </si>
  <si>
    <t>07201</t>
  </si>
  <si>
    <t>Chanco</t>
  </si>
  <si>
    <t>07202</t>
  </si>
  <si>
    <t>Pelluhue</t>
  </si>
  <si>
    <t>07203</t>
  </si>
  <si>
    <t>Curicó</t>
  </si>
  <si>
    <t>07301</t>
  </si>
  <si>
    <t>Hualañé</t>
  </si>
  <si>
    <t>07302</t>
  </si>
  <si>
    <t>Licantén</t>
  </si>
  <si>
    <t>07303</t>
  </si>
  <si>
    <t>Molina</t>
  </si>
  <si>
    <t>07304</t>
  </si>
  <si>
    <t>Rauco</t>
  </si>
  <si>
    <t>07305</t>
  </si>
  <si>
    <t>Romeral</t>
  </si>
  <si>
    <t>07306</t>
  </si>
  <si>
    <t>Sagrada Familia</t>
  </si>
  <si>
    <t>07307</t>
  </si>
  <si>
    <t>Teno</t>
  </si>
  <si>
    <t>07308</t>
  </si>
  <si>
    <t>Vichuquén</t>
  </si>
  <si>
    <t>07309</t>
  </si>
  <si>
    <t>Linares</t>
  </si>
  <si>
    <t>07401</t>
  </si>
  <si>
    <t>Colbún</t>
  </si>
  <si>
    <t>07402</t>
  </si>
  <si>
    <t>Longaví</t>
  </si>
  <si>
    <t>07403</t>
  </si>
  <si>
    <t>Parral</t>
  </si>
  <si>
    <t>07404</t>
  </si>
  <si>
    <t>Retiro</t>
  </si>
  <si>
    <t>07405</t>
  </si>
  <si>
    <t>San Javier</t>
  </si>
  <si>
    <t>07406</t>
  </si>
  <si>
    <t>Villa Alegre</t>
  </si>
  <si>
    <t>07407</t>
  </si>
  <si>
    <t>Yerbas Buenas</t>
  </si>
  <si>
    <t>07408</t>
  </si>
  <si>
    <t>Concepción</t>
  </si>
  <si>
    <t>08101</t>
  </si>
  <si>
    <t>Coronel</t>
  </si>
  <si>
    <t>08102</t>
  </si>
  <si>
    <t>Chiguayante</t>
  </si>
  <si>
    <t>08103</t>
  </si>
  <si>
    <t>Florida</t>
  </si>
  <si>
    <t>08104</t>
  </si>
  <si>
    <t>Hualqui</t>
  </si>
  <si>
    <t>08105</t>
  </si>
  <si>
    <t>Lota</t>
  </si>
  <si>
    <t>08106</t>
  </si>
  <si>
    <t>Penco</t>
  </si>
  <si>
    <t>08107</t>
  </si>
  <si>
    <t>San Pedro de la Paz</t>
  </si>
  <si>
    <t>08108</t>
  </si>
  <si>
    <t>Santa Juana</t>
  </si>
  <si>
    <t>08109</t>
  </si>
  <si>
    <t>Talcahuano</t>
  </si>
  <si>
    <t>08110</t>
  </si>
  <si>
    <t>Tomé</t>
  </si>
  <si>
    <t>08111</t>
  </si>
  <si>
    <t>Hualpén</t>
  </si>
  <si>
    <t>08112</t>
  </si>
  <si>
    <t>Arauco</t>
  </si>
  <si>
    <t>Lebu</t>
  </si>
  <si>
    <t>08201</t>
  </si>
  <si>
    <t>08202</t>
  </si>
  <si>
    <t>Cañete</t>
  </si>
  <si>
    <t>08203</t>
  </si>
  <si>
    <t>Contulmo</t>
  </si>
  <si>
    <t>08204</t>
  </si>
  <si>
    <t>Curanilahue</t>
  </si>
  <si>
    <t>08205</t>
  </si>
  <si>
    <t>Los Álamos</t>
  </si>
  <si>
    <t>08206</t>
  </si>
  <si>
    <t>Tirúa</t>
  </si>
  <si>
    <t>08207</t>
  </si>
  <si>
    <t>Biobío</t>
  </si>
  <si>
    <t>Los Ángeles</t>
  </si>
  <si>
    <t>08301</t>
  </si>
  <si>
    <t>Antuco</t>
  </si>
  <si>
    <t>08302</t>
  </si>
  <si>
    <t>Cabrero</t>
  </si>
  <si>
    <t>08303</t>
  </si>
  <si>
    <t>Laja</t>
  </si>
  <si>
    <t>08304</t>
  </si>
  <si>
    <t>Mulchén</t>
  </si>
  <si>
    <t>08305</t>
  </si>
  <si>
    <t>Nacimiento</t>
  </si>
  <si>
    <t>08306</t>
  </si>
  <si>
    <t>Negrete</t>
  </si>
  <si>
    <t>08307</t>
  </si>
  <si>
    <t>Quilaco</t>
  </si>
  <si>
    <t>08308</t>
  </si>
  <si>
    <t>Quilleco</t>
  </si>
  <si>
    <t>08309</t>
  </si>
  <si>
    <t>San Rosendo</t>
  </si>
  <si>
    <t>08310</t>
  </si>
  <si>
    <t>Santa Bárbara</t>
  </si>
  <si>
    <t>08311</t>
  </si>
  <si>
    <t>Tucapel</t>
  </si>
  <si>
    <t>08312</t>
  </si>
  <si>
    <t>Yumbel</t>
  </si>
  <si>
    <t>08313</t>
  </si>
  <si>
    <t>Alto Biobío</t>
  </si>
  <si>
    <t>08314</t>
  </si>
  <si>
    <t>Ñuble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</si>
  <si>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</si>
  <si>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</si>
  <si>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</si>
  <si>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</si>
  <si>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</si>
  <si>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</si>
  <si>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</si>
  <si>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</si>
  <si>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Pemuco</t>
  </si>
  <si>
    <t>Pinto</t>
  </si>
  <si>
    <t>Portezuelo</t>
  </si>
  <si>
    <t>Quillón</t>
  </si>
  <si>
    <t>Quirihue</t>
  </si>
  <si>
    <t>San Carlos</t>
  </si>
  <si>
    <t>San Fabián</t>
  </si>
  <si>
    <t>San Ignacio</t>
  </si>
  <si>
    <t>San Nicolás</t>
  </si>
  <si>
    <t>Treguaco</t>
  </si>
  <si>
    <t>Yungay</t>
  </si>
  <si>
    <t>Cautín</t>
  </si>
  <si>
    <t>Temuco</t>
  </si>
  <si>
    <t>09101</t>
  </si>
  <si>
    <t>Carahue</t>
  </si>
  <si>
    <t>09102</t>
  </si>
  <si>
    <t>Cunco</t>
  </si>
  <si>
    <t>09103</t>
  </si>
  <si>
    <t>Curarrehue</t>
  </si>
  <si>
    <t>09104</t>
  </si>
  <si>
    <t>Freire</t>
  </si>
  <si>
    <t>09105</t>
  </si>
  <si>
    <t>Galvarino</t>
  </si>
  <si>
    <t>09106</t>
  </si>
  <si>
    <t>Gorbea</t>
  </si>
  <si>
    <t>09107</t>
  </si>
  <si>
    <t>Lautaro</t>
  </si>
  <si>
    <t>09108</t>
  </si>
  <si>
    <t>Loncoche</t>
  </si>
  <si>
    <t>09109</t>
  </si>
  <si>
    <t>Melipeuco</t>
  </si>
  <si>
    <t>09110</t>
  </si>
  <si>
    <t>Nueva Imperial</t>
  </si>
  <si>
    <t>09111</t>
  </si>
  <si>
    <t>Padre las Casas</t>
  </si>
  <si>
    <t>09112</t>
  </si>
  <si>
    <t>Perquenco</t>
  </si>
  <si>
    <t>09113</t>
  </si>
  <si>
    <t>Pitrufquén</t>
  </si>
  <si>
    <t>09114</t>
  </si>
  <si>
    <t>Pucón</t>
  </si>
  <si>
    <t>09115</t>
  </si>
  <si>
    <t>Saavedra</t>
  </si>
  <si>
    <t>09116</t>
  </si>
  <si>
    <t>Teodoro Schmidt</t>
  </si>
  <si>
    <t>09117</t>
  </si>
  <si>
    <t>Toltén</t>
  </si>
  <si>
    <t>09118</t>
  </si>
  <si>
    <t>Vilcún</t>
  </si>
  <si>
    <t>09119</t>
  </si>
  <si>
    <t>Villarrica</t>
  </si>
  <si>
    <t>09120</t>
  </si>
  <si>
    <t>Cholchol</t>
  </si>
  <si>
    <t>09121</t>
  </si>
  <si>
    <t>Malleco</t>
  </si>
  <si>
    <t>Angol</t>
  </si>
  <si>
    <t>09201</t>
  </si>
  <si>
    <t>Collipulli</t>
  </si>
  <si>
    <t>09202</t>
  </si>
  <si>
    <t>Curacautín</t>
  </si>
  <si>
    <t>09203</t>
  </si>
  <si>
    <t>Ercilla</t>
  </si>
  <si>
    <t>09204</t>
  </si>
  <si>
    <t>Lonquimay</t>
  </si>
  <si>
    <t>09205</t>
  </si>
  <si>
    <t>Los Sauces</t>
  </si>
  <si>
    <t>09206</t>
  </si>
  <si>
    <t>Lumaco</t>
  </si>
  <si>
    <t>09207</t>
  </si>
  <si>
    <t>Purén</t>
  </si>
  <si>
    <t>09208</t>
  </si>
  <si>
    <t>Renaico</t>
  </si>
  <si>
    <t>09209</t>
  </si>
  <si>
    <t>Traiguén</t>
  </si>
  <si>
    <t>09210</t>
  </si>
  <si>
    <t>Victoria</t>
  </si>
  <si>
    <t>09211</t>
  </si>
  <si>
    <t>Valdivia</t>
  </si>
  <si>
    <t>14101</t>
  </si>
  <si>
    <t>Corral</t>
  </si>
  <si>
    <t>14102</t>
  </si>
  <si>
    <t>Lanco</t>
  </si>
  <si>
    <t>14103</t>
  </si>
  <si>
    <t>Los Lagos</t>
  </si>
  <si>
    <t>14104</t>
  </si>
  <si>
    <t>Máfil</t>
  </si>
  <si>
    <t>14105</t>
  </si>
  <si>
    <t>Mariquina</t>
  </si>
  <si>
    <t>14106</t>
  </si>
  <si>
    <t>Paillaco</t>
  </si>
  <si>
    <t>14107</t>
  </si>
  <si>
    <t>Panguipulli</t>
  </si>
  <si>
    <t>14108</t>
  </si>
  <si>
    <t>Ranco</t>
  </si>
  <si>
    <t>La Unión</t>
  </si>
  <si>
    <t>14201</t>
  </si>
  <si>
    <t>Futrono</t>
  </si>
  <si>
    <t>14202</t>
  </si>
  <si>
    <t>Lago Ranco</t>
  </si>
  <si>
    <t>14203</t>
  </si>
  <si>
    <t>Río Bueno</t>
  </si>
  <si>
    <t>14204</t>
  </si>
  <si>
    <t>Llanquihue</t>
  </si>
  <si>
    <t>Puerto Montt</t>
  </si>
  <si>
    <t>10101</t>
  </si>
  <si>
    <t>Calbuco</t>
  </si>
  <si>
    <t>10102</t>
  </si>
  <si>
    <t>Cochamó</t>
  </si>
  <si>
    <t>10103</t>
  </si>
  <si>
    <t>Fresia</t>
  </si>
  <si>
    <t>10104</t>
  </si>
  <si>
    <t>Frutillar</t>
  </si>
  <si>
    <t>10105</t>
  </si>
  <si>
    <t>Los Muermos</t>
  </si>
  <si>
    <t>10106</t>
  </si>
  <si>
    <t>10107</t>
  </si>
  <si>
    <t>Maullín</t>
  </si>
  <si>
    <t>10108</t>
  </si>
  <si>
    <t>Puerto Varas</t>
  </si>
  <si>
    <t>10109</t>
  </si>
  <si>
    <t>Chiloé</t>
  </si>
  <si>
    <t>Castro</t>
  </si>
  <si>
    <t>10201</t>
  </si>
  <si>
    <t>Ancud</t>
  </si>
  <si>
    <t>10202</t>
  </si>
  <si>
    <t>Chonchi</t>
  </si>
  <si>
    <t>10203</t>
  </si>
  <si>
    <t>Curaco de Vélez</t>
  </si>
  <si>
    <t>10204</t>
  </si>
  <si>
    <t>Dalcahue</t>
  </si>
  <si>
    <t>10205</t>
  </si>
  <si>
    <t>Puqueldón</t>
  </si>
  <si>
    <t>10206</t>
  </si>
  <si>
    <t>Queilén</t>
  </si>
  <si>
    <t>10207</t>
  </si>
  <si>
    <t>Quellón</t>
  </si>
  <si>
    <t>10208</t>
  </si>
  <si>
    <t>Quemchi</t>
  </si>
  <si>
    <t>10209</t>
  </si>
  <si>
    <t>Quinchao</t>
  </si>
  <si>
    <t>10210</t>
  </si>
  <si>
    <t>Osorno</t>
  </si>
  <si>
    <t>10301</t>
  </si>
  <si>
    <t>Puerto Octay</t>
  </si>
  <si>
    <t>10302</t>
  </si>
  <si>
    <t>Purranque</t>
  </si>
  <si>
    <t>10303</t>
  </si>
  <si>
    <t>Puyehue</t>
  </si>
  <si>
    <t>10304</t>
  </si>
  <si>
    <t>Río Negro</t>
  </si>
  <si>
    <t>10305</t>
  </si>
  <si>
    <t>San Juan de la Costa</t>
  </si>
  <si>
    <t>10306</t>
  </si>
  <si>
    <t>San Pablo</t>
  </si>
  <si>
    <t>10307</t>
  </si>
  <si>
    <t>Palena</t>
  </si>
  <si>
    <t>Chaitén</t>
  </si>
  <si>
    <t>10401</t>
  </si>
  <si>
    <t>Futaleufú</t>
  </si>
  <si>
    <t>10402</t>
  </si>
  <si>
    <t>Hualaihué</t>
  </si>
  <si>
    <t>10403</t>
  </si>
  <si>
    <t>10404</t>
  </si>
  <si>
    <t>Coihaique</t>
  </si>
  <si>
    <t>11101</t>
  </si>
  <si>
    <t>Aysén del Gral. Carlos Ibáñez del Campo</t>
  </si>
  <si>
    <t>Lago Verde</t>
  </si>
  <si>
    <t>11102</t>
  </si>
  <si>
    <t>Aysén</t>
  </si>
  <si>
    <t>11201</t>
  </si>
  <si>
    <t>Cisnes</t>
  </si>
  <si>
    <t>11202</t>
  </si>
  <si>
    <t>Guaitecas</t>
  </si>
  <si>
    <t>11203</t>
  </si>
  <si>
    <t>Capitán Prat</t>
  </si>
  <si>
    <t>Cochrane</t>
  </si>
  <si>
    <t>11301</t>
  </si>
  <si>
    <t>O’Higgins</t>
  </si>
  <si>
    <t>11302</t>
  </si>
  <si>
    <t>Tortel</t>
  </si>
  <si>
    <t>11303</t>
  </si>
  <si>
    <t>General Carrera</t>
  </si>
  <si>
    <t>Chile Chico</t>
  </si>
  <si>
    <t>11401</t>
  </si>
  <si>
    <t>Río Ibáñez</t>
  </si>
  <si>
    <t>11402</t>
  </si>
  <si>
    <t>Magallanes</t>
  </si>
  <si>
    <t>Punta Arenas</t>
  </si>
  <si>
    <t>12101</t>
  </si>
  <si>
    <t>Laguna Blanca</t>
  </si>
  <si>
    <t>12102</t>
  </si>
  <si>
    <t>Río Verde</t>
  </si>
  <si>
    <t>San Gregorio</t>
  </si>
  <si>
    <t>12104</t>
  </si>
  <si>
    <t>Antártica Chilena</t>
  </si>
  <si>
    <t>12201</t>
  </si>
  <si>
    <t>Antártica</t>
  </si>
  <si>
    <t>12202</t>
  </si>
  <si>
    <t>Tierra del Fuego</t>
  </si>
  <si>
    <t>Porvenir</t>
  </si>
  <si>
    <t>12301</t>
  </si>
  <si>
    <t>Primavera</t>
  </si>
  <si>
    <t>12302</t>
  </si>
  <si>
    <t>Timaukel</t>
  </si>
  <si>
    <t>12303</t>
  </si>
  <si>
    <t>Última Esperanza</t>
  </si>
  <si>
    <t>Natales</t>
  </si>
  <si>
    <t>12401</t>
  </si>
  <si>
    <t>Torres del Paine</t>
  </si>
  <si>
    <t>12402</t>
  </si>
  <si>
    <t>Santiago</t>
  </si>
  <si>
    <t>13101</t>
  </si>
  <si>
    <t>Cerrillos</t>
  </si>
  <si>
    <t>13102</t>
  </si>
  <si>
    <t>Cerro Navia</t>
  </si>
  <si>
    <t>13103</t>
  </si>
  <si>
    <t>Conchalí</t>
  </si>
  <si>
    <t>13104</t>
  </si>
  <si>
    <t>El Bosque</t>
  </si>
  <si>
    <t>13105</t>
  </si>
  <si>
    <t>Estación Central</t>
  </si>
  <si>
    <t>13106</t>
  </si>
  <si>
    <t>Huechuraba</t>
  </si>
  <si>
    <t>13107</t>
  </si>
  <si>
    <t>Independencia</t>
  </si>
  <si>
    <t>13108</t>
  </si>
  <si>
    <t>La Cisterna</t>
  </si>
  <si>
    <t>13109</t>
  </si>
  <si>
    <t>La Florida</t>
  </si>
  <si>
    <t>13110</t>
  </si>
  <si>
    <t>La Granja</t>
  </si>
  <si>
    <t>13111</t>
  </si>
  <si>
    <t>La Pintana</t>
  </si>
  <si>
    <t>13112</t>
  </si>
  <si>
    <t>La Reina</t>
  </si>
  <si>
    <t>13113</t>
  </si>
  <si>
    <t>Las Condes</t>
  </si>
  <si>
    <t>13114</t>
  </si>
  <si>
    <t>Lo Barnechea</t>
  </si>
  <si>
    <t>13115</t>
  </si>
  <si>
    <t>Lo Espejo</t>
  </si>
  <si>
    <t>13116</t>
  </si>
  <si>
    <t>Lo Prado</t>
  </si>
  <si>
    <t>13117</t>
  </si>
  <si>
    <t>Macul</t>
  </si>
  <si>
    <t>13118</t>
  </si>
  <si>
    <t>Maipú</t>
  </si>
  <si>
    <t>13119</t>
  </si>
  <si>
    <t>Ñuñoa</t>
  </si>
  <si>
    <t>13120</t>
  </si>
  <si>
    <t>Pedro Aguirre Cerda</t>
  </si>
  <si>
    <t>13121</t>
  </si>
  <si>
    <t>Peñalolén</t>
  </si>
  <si>
    <t>13122</t>
  </si>
  <si>
    <t>Providencia</t>
  </si>
  <si>
    <t>13123</t>
  </si>
  <si>
    <t>Pudahuel</t>
  </si>
  <si>
    <t>13124</t>
  </si>
  <si>
    <t>Quilicura</t>
  </si>
  <si>
    <t>13125</t>
  </si>
  <si>
    <t>Quinta Normal</t>
  </si>
  <si>
    <t>13126</t>
  </si>
  <si>
    <t>Recoleta</t>
  </si>
  <si>
    <t>13127</t>
  </si>
  <si>
    <t>Renca</t>
  </si>
  <si>
    <t>13128</t>
  </si>
  <si>
    <t>San Joaquín</t>
  </si>
  <si>
    <t>13129</t>
  </si>
  <si>
    <t>San Miguel</t>
  </si>
  <si>
    <t>13130</t>
  </si>
  <si>
    <t>San Ramón</t>
  </si>
  <si>
    <t>13131</t>
  </si>
  <si>
    <t>Vitacura</t>
  </si>
  <si>
    <t>13132</t>
  </si>
  <si>
    <t>Cordillera</t>
  </si>
  <si>
    <t>Puente Alto</t>
  </si>
  <si>
    <t>13201</t>
  </si>
  <si>
    <t>Pirque</t>
  </si>
  <si>
    <t>13202</t>
  </si>
  <si>
    <t>San José de Maipo</t>
  </si>
  <si>
    <t>13203</t>
  </si>
  <si>
    <t>Chacabuco</t>
  </si>
  <si>
    <t>Colina</t>
  </si>
  <si>
    <t>13301</t>
  </si>
  <si>
    <t xml:space="preserve">Lampa </t>
  </si>
  <si>
    <t>13302</t>
  </si>
  <si>
    <t>Tiltil</t>
  </si>
  <si>
    <t>13303</t>
  </si>
  <si>
    <t>Maipo</t>
  </si>
  <si>
    <t>San Bernardo</t>
  </si>
  <si>
    <t>13401</t>
  </si>
  <si>
    <t>Buin</t>
  </si>
  <si>
    <t>13402</t>
  </si>
  <si>
    <t>Calera de Tango</t>
  </si>
  <si>
    <t>13403</t>
  </si>
  <si>
    <t>Paine</t>
  </si>
  <si>
    <t>13404</t>
  </si>
  <si>
    <t>Melipilla</t>
  </si>
  <si>
    <t>13501</t>
  </si>
  <si>
    <t>Alhué</t>
  </si>
  <si>
    <t>13502</t>
  </si>
  <si>
    <t>Curacaví</t>
  </si>
  <si>
    <t>13503</t>
  </si>
  <si>
    <t>María Pinto</t>
  </si>
  <si>
    <t>13504</t>
  </si>
  <si>
    <t>San Pedro</t>
  </si>
  <si>
    <t>13505</t>
  </si>
  <si>
    <t>Talagante</t>
  </si>
  <si>
    <t>13601</t>
  </si>
  <si>
    <t>El Monte</t>
  </si>
  <si>
    <t>13602</t>
  </si>
  <si>
    <t>Isla de Maipo</t>
  </si>
  <si>
    <t>13603</t>
  </si>
  <si>
    <t>Padre Hurtado</t>
  </si>
  <si>
    <t>13604</t>
  </si>
  <si>
    <t>Peñaflor</t>
  </si>
  <si>
    <t>13605</t>
  </si>
  <si>
    <t>0000110</t>
  </si>
  <si>
    <t>0000120</t>
  </si>
  <si>
    <t>0000130</t>
  </si>
  <si>
    <t>F</t>
  </si>
  <si>
    <t>O</t>
  </si>
  <si>
    <t>X</t>
  </si>
  <si>
    <t>DISCONTINUO</t>
  </si>
  <si>
    <t>B</t>
  </si>
  <si>
    <t>1C</t>
  </si>
  <si>
    <t>SI</t>
  </si>
  <si>
    <t>NO</t>
  </si>
  <si>
    <t>2103001</t>
  </si>
  <si>
    <t>2103003</t>
  </si>
  <si>
    <t>2103004</t>
  </si>
  <si>
    <t>2103006</t>
  </si>
  <si>
    <t>2103007</t>
  </si>
  <si>
    <t>2400000</t>
  </si>
  <si>
    <t>3100000</t>
  </si>
  <si>
    <t>3300000</t>
  </si>
  <si>
    <t>CODIGO</t>
  </si>
  <si>
    <t>MINISTERIO</t>
  </si>
  <si>
    <t>NOMBRE SERVICIO</t>
  </si>
  <si>
    <t>NOMBRE PROGRAMA</t>
  </si>
  <si>
    <t>072101</t>
  </si>
  <si>
    <t>MINISTERIO DE EDUCACIÓN</t>
  </si>
  <si>
    <t>Dirección de Previsión de Carabineros de Chile</t>
  </si>
  <si>
    <t>170201</t>
  </si>
  <si>
    <t>210701</t>
  </si>
  <si>
    <t>230101</t>
  </si>
  <si>
    <t>Ministerio Público</t>
  </si>
  <si>
    <t>240201</t>
  </si>
  <si>
    <t>VALORES POSIBLES CAMPO GRADO</t>
  </si>
  <si>
    <t>TABLA N°01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</si>
  <si>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</si>
  <si>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</si>
  <si>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</si>
  <si>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</si>
  <si>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</si>
  <si>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Sexo</t>
  </si>
  <si>
    <t>Descripción</t>
  </si>
  <si>
    <t>Código</t>
  </si>
  <si>
    <t>Personal estatuto</t>
  </si>
  <si>
    <t>Personal médico</t>
  </si>
  <si>
    <t>Grados personal escalas B y C</t>
  </si>
  <si>
    <t>Grados personal escala A (personal médico)</t>
  </si>
  <si>
    <t>Grado Posible</t>
  </si>
  <si>
    <t>Codigo</t>
  </si>
  <si>
    <t>Servicio</t>
  </si>
  <si>
    <t>Mujer</t>
  </si>
  <si>
    <t>I</t>
  </si>
  <si>
    <t>Hombre</t>
  </si>
  <si>
    <t>A</t>
  </si>
  <si>
    <t>F/G</t>
  </si>
  <si>
    <t>II</t>
  </si>
  <si>
    <t>III</t>
  </si>
  <si>
    <t>TABLA N°02</t>
  </si>
  <si>
    <t>C</t>
  </si>
  <si>
    <t>1B</t>
  </si>
  <si>
    <t>IV</t>
  </si>
  <si>
    <t>Códigos Institución Previsional</t>
  </si>
  <si>
    <t>1A</t>
  </si>
  <si>
    <t>V</t>
  </si>
  <si>
    <t>E</t>
  </si>
  <si>
    <t>VI</t>
  </si>
  <si>
    <t>IPS (ex INP)</t>
  </si>
  <si>
    <t>VII</t>
  </si>
  <si>
    <t>AFP</t>
  </si>
  <si>
    <t>G</t>
  </si>
  <si>
    <t>VIII</t>
  </si>
  <si>
    <t>Caja Previsión. de la Defensa Nacional</t>
  </si>
  <si>
    <t>IX</t>
  </si>
  <si>
    <t xml:space="preserve">Dirección de Previsión de Carabineros de Chile </t>
  </si>
  <si>
    <t>Sin Institución Previsional</t>
  </si>
  <si>
    <t>J</t>
  </si>
  <si>
    <t>XI</t>
  </si>
  <si>
    <t>XII</t>
  </si>
  <si>
    <t>TABLA N°03</t>
  </si>
  <si>
    <t>L</t>
  </si>
  <si>
    <t>XIII</t>
  </si>
  <si>
    <t>Códigos Institución de Salud</t>
  </si>
  <si>
    <t>XIV</t>
  </si>
  <si>
    <t>XV</t>
  </si>
  <si>
    <t>FONASA</t>
  </si>
  <si>
    <t>XVI</t>
  </si>
  <si>
    <t>ISAPRE</t>
  </si>
  <si>
    <t>P</t>
  </si>
  <si>
    <t>XVII</t>
  </si>
  <si>
    <t>Q</t>
  </si>
  <si>
    <t>XVIII</t>
  </si>
  <si>
    <t>XIX</t>
  </si>
  <si>
    <t>Sin institución de Salud</t>
  </si>
  <si>
    <t>D-1</t>
  </si>
  <si>
    <t>Categorías SENADIS</t>
  </si>
  <si>
    <t>XX</t>
  </si>
  <si>
    <t>D-2</t>
  </si>
  <si>
    <t>XXI</t>
  </si>
  <si>
    <t>D-3</t>
  </si>
  <si>
    <t>XXII</t>
  </si>
  <si>
    <t>P-1</t>
  </si>
  <si>
    <t>XXIII</t>
  </si>
  <si>
    <t>T-1</t>
  </si>
  <si>
    <t>A-1</t>
  </si>
  <si>
    <t>AUX</t>
  </si>
  <si>
    <t>Niveles COCHILCO</t>
  </si>
  <si>
    <t>JS</t>
  </si>
  <si>
    <t>Niveles Comisión Nacional de Energía</t>
  </si>
  <si>
    <t>TABLA N°06</t>
  </si>
  <si>
    <t>Estamento según Sistema de Remuneraciones</t>
  </si>
  <si>
    <t>Niveles Comité de Inversiones Extranjeras</t>
  </si>
  <si>
    <t>TABLA N°07</t>
  </si>
  <si>
    <t>TABLA N°09</t>
  </si>
  <si>
    <t>SI/NO</t>
  </si>
  <si>
    <t>Imputación presupuestaria</t>
  </si>
  <si>
    <t>Personal a contrata</t>
  </si>
  <si>
    <t>Honorarios a suma alzada</t>
  </si>
  <si>
    <t>Jornales</t>
  </si>
  <si>
    <t>Remuneraciones reguladas por el Código del Trabajo</t>
  </si>
  <si>
    <t>Personal a trato y/o temporal</t>
  </si>
  <si>
    <t>Alumnos en práctica</t>
  </si>
  <si>
    <t>Becarios</t>
  </si>
  <si>
    <t>2103999</t>
  </si>
  <si>
    <t>Estudios e Investigaciones</t>
  </si>
  <si>
    <t>Otras compras de servicios y convenios</t>
  </si>
  <si>
    <t>2212999</t>
  </si>
  <si>
    <t>Servicios médicos</t>
  </si>
  <si>
    <t>2303002</t>
  </si>
  <si>
    <t>Personal de cualquier tipo de contrato con cargo a proyectos o programas, con cargo a transferencias corrientes (subtítulo 24)</t>
  </si>
  <si>
    <t>Personal de cualquier tipo de contrato con cargo a recursos de iniciativas de inversión</t>
  </si>
  <si>
    <t>Personal de cualquier tipo de contrato con cargo a recursos de transferencias de capital</t>
  </si>
  <si>
    <t>Personal contratado con cargo a administración de fondos de terceros (convenios)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</si>
  <si>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</si>
  <si>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</si>
  <si>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</si>
  <si>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</si>
  <si>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</si>
  <si>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</si>
  <si>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</si>
  <si>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</si>
  <si>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Personal contratado como Jornal Transitorio.</t>
  </si>
  <si>
    <t>Personal contratado sobre la base de honorarios (excluye honorarios asimilados a grado).</t>
  </si>
  <si>
    <t>Personal a contrata que no se contabiliza en la dotación efectiva, por expresa autorización en glosa presupuestaria u otra ley.</t>
  </si>
  <si>
    <t>Personal afecto al Código del Trabajo que no se contabiliza en la dotación efectiva, por expresa autorización en glosa presupuestaria u otra ley.</t>
  </si>
  <si>
    <t>Vigilantes Privados, contratados en virtud de la Ley N°18.382, artículo 48.</t>
  </si>
  <si>
    <t>Becarios de los Servicios de Salud</t>
  </si>
  <si>
    <t>Continuidad del Contrato</t>
  </si>
  <si>
    <t>Persona que cuenta con uno o más contratos, sin lagunas superiores a 5 días entre ellos.</t>
  </si>
  <si>
    <t xml:space="preserve">Persona que cuenta con varios contratos entre los cuales se presentan lagunas de más de 5 días. </t>
  </si>
  <si>
    <t>Tipo de Contrato (CALIDAD JURÍDICA)</t>
  </si>
  <si>
    <t>99900</t>
  </si>
  <si>
    <t>Asignación de Zona
Ley N°249</t>
  </si>
  <si>
    <t>TABLA N°14</t>
  </si>
  <si>
    <t>2103005</t>
  </si>
  <si>
    <t>2103002</t>
  </si>
  <si>
    <t>Personal de Planta</t>
  </si>
  <si>
    <t>2101000</t>
  </si>
  <si>
    <t>2102000</t>
  </si>
  <si>
    <t>Honorarios asimilados a grado</t>
  </si>
  <si>
    <t>Suplencias y reemplazos</t>
  </si>
  <si>
    <t>Personal de cualquier tipo de contrato, contratado con recursos propios</t>
  </si>
  <si>
    <t>Personal de cualquier tipo de contrato, contratado con recursos del FNDR</t>
  </si>
  <si>
    <t>TABLA N°13</t>
  </si>
  <si>
    <t>Personal contratado como suplente, que no se contabiliza en la dotación</t>
  </si>
  <si>
    <t>PLANTA_FD</t>
  </si>
  <si>
    <t>EDU</t>
  </si>
  <si>
    <t>REQ</t>
  </si>
  <si>
    <t>NIV1</t>
  </si>
  <si>
    <t>NIV2</t>
  </si>
  <si>
    <t>NIV3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</si>
  <si>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</si>
  <si>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</si>
  <si>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</si>
  <si>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</si>
  <si>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</si>
  <si>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</si>
  <si>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</si>
  <si>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</si>
  <si>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</si>
  <si>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</si>
  <si>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</si>
  <si>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</si>
  <si>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</si>
  <si>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</si>
  <si>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</si>
  <si>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</si>
  <si>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</si>
  <si>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PAIS</t>
  </si>
  <si>
    <t>TITULO</t>
  </si>
  <si>
    <t>OTROS_EDU</t>
  </si>
  <si>
    <t>ESPECIALIDAD</t>
  </si>
  <si>
    <t>UNIDAD</t>
  </si>
  <si>
    <t>ESTAB</t>
  </si>
  <si>
    <t>050</t>
  </si>
  <si>
    <t>00</t>
  </si>
  <si>
    <t>0001</t>
  </si>
  <si>
    <t>01</t>
  </si>
  <si>
    <t>0101</t>
  </si>
  <si>
    <t>02</t>
  </si>
  <si>
    <t>752</t>
  </si>
  <si>
    <t>03</t>
  </si>
  <si>
    <t>Antigua y Barbuda</t>
  </si>
  <si>
    <t>028</t>
  </si>
  <si>
    <t>Antillas Neerlandesas</t>
  </si>
  <si>
    <t>530</t>
  </si>
  <si>
    <t>Arabia Saudita</t>
  </si>
  <si>
    <t>682</t>
  </si>
  <si>
    <t>Argelia</t>
  </si>
  <si>
    <t>012</t>
  </si>
  <si>
    <t>Argentina</t>
  </si>
  <si>
    <t>032</t>
  </si>
  <si>
    <t>Armenia</t>
  </si>
  <si>
    <t>051</t>
  </si>
  <si>
    <t>Aruba</t>
  </si>
  <si>
    <t>533</t>
  </si>
  <si>
    <t>Australia</t>
  </si>
  <si>
    <t>036</t>
  </si>
  <si>
    <t>Austria</t>
  </si>
  <si>
    <t>040</t>
  </si>
  <si>
    <t>Azerbaiyán</t>
  </si>
  <si>
    <t>031</t>
  </si>
  <si>
    <t>Bahamas</t>
  </si>
  <si>
    <t>044</t>
  </si>
  <si>
    <t>Bahréin</t>
  </si>
  <si>
    <t>048</t>
  </si>
  <si>
    <t>Bangladesh</t>
  </si>
  <si>
    <t>Barbados</t>
  </si>
  <si>
    <t>052</t>
  </si>
  <si>
    <t>Bielorrusia</t>
  </si>
  <si>
    <t>112</t>
  </si>
  <si>
    <t>Bélgica</t>
  </si>
  <si>
    <t>056</t>
  </si>
  <si>
    <t>Belice</t>
  </si>
  <si>
    <t>084</t>
  </si>
  <si>
    <t>Benín</t>
  </si>
  <si>
    <t>204</t>
  </si>
  <si>
    <t>Bermudas</t>
  </si>
  <si>
    <t>060</t>
  </si>
  <si>
    <t>Bután</t>
  </si>
  <si>
    <t>064</t>
  </si>
  <si>
    <t>Bolivia</t>
  </si>
  <si>
    <t>068</t>
  </si>
  <si>
    <t>Bosnia y Herzegovina</t>
  </si>
  <si>
    <t>070</t>
  </si>
  <si>
    <t>Botsuana</t>
  </si>
  <si>
    <t>072</t>
  </si>
  <si>
    <t>Isla Bouvet</t>
  </si>
  <si>
    <t>074</t>
  </si>
  <si>
    <t>Brasil</t>
  </si>
  <si>
    <t>076</t>
  </si>
  <si>
    <t>Brunéi</t>
  </si>
  <si>
    <t>096</t>
  </si>
  <si>
    <t>Bulgaria</t>
  </si>
  <si>
    <t>100</t>
  </si>
  <si>
    <t>Burkina Faso</t>
  </si>
  <si>
    <t>854</t>
  </si>
  <si>
    <t>Burundi</t>
  </si>
  <si>
    <t>108</t>
  </si>
  <si>
    <t>Cabo Verde</t>
  </si>
  <si>
    <t>132</t>
  </si>
  <si>
    <t>Islas Caimán</t>
  </si>
  <si>
    <t>136</t>
  </si>
  <si>
    <t>Camboya</t>
  </si>
  <si>
    <t>116</t>
  </si>
  <si>
    <t>Camerún</t>
  </si>
  <si>
    <t>120</t>
  </si>
  <si>
    <t>Canadá</t>
  </si>
  <si>
    <t>124</t>
  </si>
  <si>
    <t>República Centroafricana</t>
  </si>
  <si>
    <t>140</t>
  </si>
  <si>
    <t>Granada</t>
  </si>
  <si>
    <t>308</t>
  </si>
  <si>
    <t>Grecia</t>
  </si>
  <si>
    <t>300</t>
  </si>
  <si>
    <t>Groenlandia</t>
  </si>
  <si>
    <t>304</t>
  </si>
  <si>
    <t>Guadalupe</t>
  </si>
  <si>
    <t>312</t>
  </si>
  <si>
    <t>Guam</t>
  </si>
  <si>
    <t>316</t>
  </si>
  <si>
    <t>Guatemala</t>
  </si>
  <si>
    <t>320</t>
  </si>
  <si>
    <t>Guayana Francesa</t>
  </si>
  <si>
    <t>254</t>
  </si>
  <si>
    <t>Guernsey</t>
  </si>
  <si>
    <t>831</t>
  </si>
  <si>
    <t>Guinea</t>
  </si>
  <si>
    <t>324</t>
  </si>
  <si>
    <t>Guinea Ecuatorial</t>
  </si>
  <si>
    <t>226</t>
  </si>
  <si>
    <t>Guinea-Bissau</t>
  </si>
  <si>
    <t>624</t>
  </si>
  <si>
    <t>Guyana</t>
  </si>
  <si>
    <t>328</t>
  </si>
  <si>
    <t>Haití</t>
  </si>
  <si>
    <t>332</t>
  </si>
  <si>
    <t>Islas Heard y McDonald</t>
  </si>
  <si>
    <t>334</t>
  </si>
  <si>
    <t>Honduras</t>
  </si>
  <si>
    <t>340</t>
  </si>
  <si>
    <t>Hungría</t>
  </si>
  <si>
    <t>348</t>
  </si>
  <si>
    <t>India</t>
  </si>
  <si>
    <t>356</t>
  </si>
  <si>
    <t>Indonesia</t>
  </si>
  <si>
    <t>360</t>
  </si>
  <si>
    <t>Irán</t>
  </si>
  <si>
    <t>364</t>
  </si>
  <si>
    <t>Iraq</t>
  </si>
  <si>
    <t>368</t>
  </si>
  <si>
    <t>Irlanda</t>
  </si>
  <si>
    <t>372</t>
  </si>
  <si>
    <t>Islandia</t>
  </si>
  <si>
    <t>352</t>
  </si>
  <si>
    <t>Israel</t>
  </si>
  <si>
    <t>376</t>
  </si>
  <si>
    <t>Italia</t>
  </si>
  <si>
    <t>380</t>
  </si>
  <si>
    <t>Jamaica</t>
  </si>
  <si>
    <t>388</t>
  </si>
  <si>
    <t>Japón</t>
  </si>
  <si>
    <t>392</t>
  </si>
  <si>
    <t>Jersey</t>
  </si>
  <si>
    <t>832</t>
  </si>
  <si>
    <t>Jordania</t>
  </si>
  <si>
    <t>400</t>
  </si>
  <si>
    <t>Kazajistán</t>
  </si>
  <si>
    <t>398</t>
  </si>
  <si>
    <t>Kenia</t>
  </si>
  <si>
    <t>404</t>
  </si>
  <si>
    <t>Kirguistán</t>
  </si>
  <si>
    <t>417</t>
  </si>
  <si>
    <t>Kiribati</t>
  </si>
  <si>
    <t>296</t>
  </si>
  <si>
    <t>Kuwait</t>
  </si>
  <si>
    <t>414</t>
  </si>
  <si>
    <t>Laos</t>
  </si>
  <si>
    <t>418</t>
  </si>
  <si>
    <t>Lesoto</t>
  </si>
  <si>
    <t>426</t>
  </si>
  <si>
    <t>Letonia</t>
  </si>
  <si>
    <t>428</t>
  </si>
  <si>
    <t>Líbano</t>
  </si>
  <si>
    <t>422</t>
  </si>
  <si>
    <t>Liberia</t>
  </si>
  <si>
    <t>430</t>
  </si>
  <si>
    <t>Libia</t>
  </si>
  <si>
    <t>434</t>
  </si>
  <si>
    <t>Liechtenstein</t>
  </si>
  <si>
    <t>438</t>
  </si>
  <si>
    <t>Lituania</t>
  </si>
  <si>
    <t>440</t>
  </si>
  <si>
    <t>Luxemburgo</t>
  </si>
  <si>
    <t>442</t>
  </si>
  <si>
    <t>Macao</t>
  </si>
  <si>
    <t>446</t>
  </si>
  <si>
    <t>Paraguay</t>
  </si>
  <si>
    <t>600</t>
  </si>
  <si>
    <t>Perú</t>
  </si>
  <si>
    <t>604</t>
  </si>
  <si>
    <t>Islas Pitcairn</t>
  </si>
  <si>
    <t>612</t>
  </si>
  <si>
    <t>Polinesia Francesa</t>
  </si>
  <si>
    <t>258</t>
  </si>
  <si>
    <t>Polonia</t>
  </si>
  <si>
    <t>616</t>
  </si>
  <si>
    <t>Portugal</t>
  </si>
  <si>
    <t>620</t>
  </si>
  <si>
    <t>Puerto Rico</t>
  </si>
  <si>
    <t>630</t>
  </si>
  <si>
    <t>Qatar</t>
  </si>
  <si>
    <t>634</t>
  </si>
  <si>
    <t>Reino Unido</t>
  </si>
  <si>
    <t>826</t>
  </si>
  <si>
    <t>Reunión</t>
  </si>
  <si>
    <t>638</t>
  </si>
  <si>
    <t>Ruanda</t>
  </si>
  <si>
    <t>646</t>
  </si>
  <si>
    <t>Rumania</t>
  </si>
  <si>
    <t>642</t>
  </si>
  <si>
    <t>Rusia</t>
  </si>
  <si>
    <t>643</t>
  </si>
  <si>
    <t>Sahara Occidental</t>
  </si>
  <si>
    <t>732</t>
  </si>
  <si>
    <t>Islas Salomón</t>
  </si>
  <si>
    <t>090</t>
  </si>
  <si>
    <t>Samoa</t>
  </si>
  <si>
    <t>882</t>
  </si>
  <si>
    <t>Samoa Americana</t>
  </si>
  <si>
    <t>016</t>
  </si>
  <si>
    <t>San Cristóbal y Nieves</t>
  </si>
  <si>
    <t>659</t>
  </si>
  <si>
    <t>San Marino</t>
  </si>
  <si>
    <t>674</t>
  </si>
  <si>
    <t>San Pedro y Miquelón</t>
  </si>
  <si>
    <t>666</t>
  </si>
  <si>
    <t>San Vicente y las Granadinas</t>
  </si>
  <si>
    <t>670</t>
  </si>
  <si>
    <t>Santa Helena</t>
  </si>
  <si>
    <t>654</t>
  </si>
  <si>
    <t>Santa Lucía</t>
  </si>
  <si>
    <t>662</t>
  </si>
  <si>
    <t>Santo Tomé y Príncipe</t>
  </si>
  <si>
    <t>678</t>
  </si>
  <si>
    <t>Senegal</t>
  </si>
  <si>
    <t>686</t>
  </si>
  <si>
    <t>Serbia</t>
  </si>
  <si>
    <t>688</t>
  </si>
  <si>
    <t>Seychelles</t>
  </si>
  <si>
    <t>690</t>
  </si>
  <si>
    <t>Sierra Leona</t>
  </si>
  <si>
    <t>694</t>
  </si>
  <si>
    <t>Singapur</t>
  </si>
  <si>
    <t>702</t>
  </si>
  <si>
    <t>Siria</t>
  </si>
  <si>
    <t>760</t>
  </si>
  <si>
    <t>Somalia</t>
  </si>
  <si>
    <t>706</t>
  </si>
  <si>
    <t>Sri Lanka</t>
  </si>
  <si>
    <t>144</t>
  </si>
  <si>
    <t>Suazilandia</t>
  </si>
  <si>
    <t>748</t>
  </si>
  <si>
    <t>Sudáfrica</t>
  </si>
  <si>
    <t>710</t>
  </si>
  <si>
    <t>Sudán</t>
  </si>
  <si>
    <t>736</t>
  </si>
  <si>
    <t>República Democrática del Congo</t>
  </si>
  <si>
    <t>180</t>
  </si>
  <si>
    <t>Islas Cook</t>
  </si>
  <si>
    <t>184</t>
  </si>
  <si>
    <t>Corea del Norte</t>
  </si>
  <si>
    <t>408</t>
  </si>
  <si>
    <t>Corea del Sur</t>
  </si>
  <si>
    <t>410</t>
  </si>
  <si>
    <t>Costa de Marfil</t>
  </si>
  <si>
    <t>384</t>
  </si>
  <si>
    <t>Costa Rica</t>
  </si>
  <si>
    <t>188</t>
  </si>
  <si>
    <t>Croacia</t>
  </si>
  <si>
    <t>191</t>
  </si>
  <si>
    <t>Cuba</t>
  </si>
  <si>
    <t>192</t>
  </si>
  <si>
    <t>Dinamarca</t>
  </si>
  <si>
    <t>208</t>
  </si>
  <si>
    <t>Dominica</t>
  </si>
  <si>
    <t>212</t>
  </si>
  <si>
    <t>República Dominicana</t>
  </si>
  <si>
    <t>214</t>
  </si>
  <si>
    <t>Ecuador</t>
  </si>
  <si>
    <t>218</t>
  </si>
  <si>
    <t>Egipto</t>
  </si>
  <si>
    <t>818</t>
  </si>
  <si>
    <t>El Salvador</t>
  </si>
  <si>
    <t>222</t>
  </si>
  <si>
    <t>Emiratos Árabes Unidos</t>
  </si>
  <si>
    <t>784</t>
  </si>
  <si>
    <t>Eritrea</t>
  </si>
  <si>
    <t>232</t>
  </si>
  <si>
    <t>Eslovaquia</t>
  </si>
  <si>
    <t>703</t>
  </si>
  <si>
    <t>Eslovenia</t>
  </si>
  <si>
    <t>705</t>
  </si>
  <si>
    <t>España</t>
  </si>
  <si>
    <t>724</t>
  </si>
  <si>
    <t>España (Ceuta y Melilla)</t>
  </si>
  <si>
    <t>Estados Unidos</t>
  </si>
  <si>
    <t>840</t>
  </si>
  <si>
    <t>Islas ultramarinas de Estados Unidos</t>
  </si>
  <si>
    <t>581</t>
  </si>
  <si>
    <t>Estonia</t>
  </si>
  <si>
    <t>233</t>
  </si>
  <si>
    <t>Etiopía</t>
  </si>
  <si>
    <t>231</t>
  </si>
  <si>
    <t>Islas Feroe</t>
  </si>
  <si>
    <t>234</t>
  </si>
  <si>
    <t>Filipinas</t>
  </si>
  <si>
    <t>608</t>
  </si>
  <si>
    <t>Finlandia</t>
  </si>
  <si>
    <t>246</t>
  </si>
  <si>
    <t>Fiyi</t>
  </si>
  <si>
    <t>242</t>
  </si>
  <si>
    <t>Francia</t>
  </si>
  <si>
    <t>250</t>
  </si>
  <si>
    <t>Gabón</t>
  </si>
  <si>
    <t>266</t>
  </si>
  <si>
    <t>Gambia</t>
  </si>
  <si>
    <t>270</t>
  </si>
  <si>
    <t>Georgia</t>
  </si>
  <si>
    <t>268</t>
  </si>
  <si>
    <t>Islas Georgias del Sur y Sandwich del Sur</t>
  </si>
  <si>
    <t>239</t>
  </si>
  <si>
    <t>Ghana</t>
  </si>
  <si>
    <t>288</t>
  </si>
  <si>
    <t>Gibraltar</t>
  </si>
  <si>
    <t>292</t>
  </si>
  <si>
    <t>ARY Macedonia</t>
  </si>
  <si>
    <t>807</t>
  </si>
  <si>
    <t>Madagascar</t>
  </si>
  <si>
    <t>450</t>
  </si>
  <si>
    <t>Malasia</t>
  </si>
  <si>
    <t>458</t>
  </si>
  <si>
    <t>Malawi</t>
  </si>
  <si>
    <t>454</t>
  </si>
  <si>
    <t>Maldivas</t>
  </si>
  <si>
    <t>462</t>
  </si>
  <si>
    <t>Malí</t>
  </si>
  <si>
    <t>466</t>
  </si>
  <si>
    <t>Malta</t>
  </si>
  <si>
    <t>470</t>
  </si>
  <si>
    <t>Islas Malvinas</t>
  </si>
  <si>
    <t>238</t>
  </si>
  <si>
    <t>Isla de Man</t>
  </si>
  <si>
    <t>833</t>
  </si>
  <si>
    <t>Islas Marianas del Norte</t>
  </si>
  <si>
    <t>580</t>
  </si>
  <si>
    <t>Marruecos</t>
  </si>
  <si>
    <t>504</t>
  </si>
  <si>
    <t>Islas Marshall</t>
  </si>
  <si>
    <t>584</t>
  </si>
  <si>
    <t>Martinica</t>
  </si>
  <si>
    <t>474</t>
  </si>
  <si>
    <t>Mauricio</t>
  </si>
  <si>
    <t>480</t>
  </si>
  <si>
    <t>Mauritania</t>
  </si>
  <si>
    <t>478</t>
  </si>
  <si>
    <t>Mayotte</t>
  </si>
  <si>
    <t>175</t>
  </si>
  <si>
    <t>México</t>
  </si>
  <si>
    <t>484</t>
  </si>
  <si>
    <t>Micronesia</t>
  </si>
  <si>
    <t>583</t>
  </si>
  <si>
    <t>Moldavia</t>
  </si>
  <si>
    <t>498</t>
  </si>
  <si>
    <t>Mónaco</t>
  </si>
  <si>
    <t>492</t>
  </si>
  <si>
    <t>Mongolia</t>
  </si>
  <si>
    <t>496</t>
  </si>
  <si>
    <t>Montenegro</t>
  </si>
  <si>
    <t>499</t>
  </si>
  <si>
    <t>Montserrat</t>
  </si>
  <si>
    <t>500</t>
  </si>
  <si>
    <t>Mozambique</t>
  </si>
  <si>
    <t>508</t>
  </si>
  <si>
    <t>Namibia</t>
  </si>
  <si>
    <t>516</t>
  </si>
  <si>
    <t>Nauru</t>
  </si>
  <si>
    <t>520</t>
  </si>
  <si>
    <t>Isla de Navidad</t>
  </si>
  <si>
    <t>162</t>
  </si>
  <si>
    <t>Nepal</t>
  </si>
  <si>
    <t>524</t>
  </si>
  <si>
    <t>Nicaragua</t>
  </si>
  <si>
    <t>558</t>
  </si>
  <si>
    <t>Níger</t>
  </si>
  <si>
    <t>562</t>
  </si>
  <si>
    <t>Nigeria</t>
  </si>
  <si>
    <t>566</t>
  </si>
  <si>
    <t>Niue</t>
  </si>
  <si>
    <t>570</t>
  </si>
  <si>
    <t>Norfolk</t>
  </si>
  <si>
    <t>574</t>
  </si>
  <si>
    <t>Noruega</t>
  </si>
  <si>
    <t>578</t>
  </si>
  <si>
    <t>Nueva Caledonia</t>
  </si>
  <si>
    <t>540</t>
  </si>
  <si>
    <t>Nueva Zelanda</t>
  </si>
  <si>
    <t>554</t>
  </si>
  <si>
    <t>Omán</t>
  </si>
  <si>
    <t>512</t>
  </si>
  <si>
    <t>Países Bajos</t>
  </si>
  <si>
    <t>528</t>
  </si>
  <si>
    <t>Pakistán</t>
  </si>
  <si>
    <t>586</t>
  </si>
  <si>
    <t>Palaos</t>
  </si>
  <si>
    <t>585</t>
  </si>
  <si>
    <t>Palestina (ANP)</t>
  </si>
  <si>
    <t>275</t>
  </si>
  <si>
    <t>Panamá</t>
  </si>
  <si>
    <t>591</t>
  </si>
  <si>
    <t>Papúa Nueva Guinea</t>
  </si>
  <si>
    <t>598</t>
  </si>
  <si>
    <t>Suecia</t>
  </si>
  <si>
    <t>Suiza</t>
  </si>
  <si>
    <t>756</t>
  </si>
  <si>
    <t>Surinam</t>
  </si>
  <si>
    <t>740</t>
  </si>
  <si>
    <t>Svalbard y Jan Mayen</t>
  </si>
  <si>
    <t>744</t>
  </si>
  <si>
    <t>Tailandia</t>
  </si>
  <si>
    <t>764</t>
  </si>
  <si>
    <t>Taiwán</t>
  </si>
  <si>
    <t>158</t>
  </si>
  <si>
    <t>Tanzania</t>
  </si>
  <si>
    <t>834</t>
  </si>
  <si>
    <t>Tayikistán</t>
  </si>
  <si>
    <t>762</t>
  </si>
  <si>
    <t>Territorio Británico del Océano Índico</t>
  </si>
  <si>
    <t>086</t>
  </si>
  <si>
    <t>Territorios Australes Franceses</t>
  </si>
  <si>
    <t>260</t>
  </si>
  <si>
    <t>Timor Oriental</t>
  </si>
  <si>
    <t>626</t>
  </si>
  <si>
    <t>Togo</t>
  </si>
  <si>
    <t>768</t>
  </si>
  <si>
    <t>Tokelau</t>
  </si>
  <si>
    <t>772</t>
  </si>
  <si>
    <t>Tonga</t>
  </si>
  <si>
    <t>776</t>
  </si>
  <si>
    <t>Trinidad y Tobago</t>
  </si>
  <si>
    <t>780</t>
  </si>
  <si>
    <t>Túnez</t>
  </si>
  <si>
    <t>788</t>
  </si>
  <si>
    <t>Islas Turcas y Caicos</t>
  </si>
  <si>
    <t>796</t>
  </si>
  <si>
    <t>Turkmenistán</t>
  </si>
  <si>
    <t>795</t>
  </si>
  <si>
    <t>Turquía</t>
  </si>
  <si>
    <t>792</t>
  </si>
  <si>
    <t>Tuvalu</t>
  </si>
  <si>
    <t>798</t>
  </si>
  <si>
    <t>Ucrania</t>
  </si>
  <si>
    <t>804</t>
  </si>
  <si>
    <t>Uganda</t>
  </si>
  <si>
    <t>800</t>
  </si>
  <si>
    <t>Uruguay</t>
  </si>
  <si>
    <t>858</t>
  </si>
  <si>
    <t>Uzbekistán</t>
  </si>
  <si>
    <t>860</t>
  </si>
  <si>
    <t>Vanuatu</t>
  </si>
  <si>
    <t>548</t>
  </si>
  <si>
    <t>Ciudad del Vaticano</t>
  </si>
  <si>
    <t>336</t>
  </si>
  <si>
    <t>Venezuela</t>
  </si>
  <si>
    <t>862</t>
  </si>
  <si>
    <t>Vietnam</t>
  </si>
  <si>
    <t>704</t>
  </si>
  <si>
    <t>Islas Vírgenes Británicas</t>
  </si>
  <si>
    <t>092</t>
  </si>
  <si>
    <t>Islas Vírgenes Estadounidenses</t>
  </si>
  <si>
    <t>850</t>
  </si>
  <si>
    <t>Wallis y Futuna</t>
  </si>
  <si>
    <t>876</t>
  </si>
  <si>
    <t>Yemen</t>
  </si>
  <si>
    <t>887</t>
  </si>
  <si>
    <t>Yibuti</t>
  </si>
  <si>
    <t>262</t>
  </si>
  <si>
    <t>Zambia</t>
  </si>
  <si>
    <t>894</t>
  </si>
  <si>
    <t>Zimbabue</t>
  </si>
  <si>
    <t>716</t>
  </si>
  <si>
    <t>TABLA N°23</t>
  </si>
  <si>
    <t>Tipo de Título con el que cuenta la persona informada</t>
  </si>
  <si>
    <t>Título Profesional Universitario de universidades públicas o privadas nacionales, en carreras de 10 semestres.</t>
  </si>
  <si>
    <t>Título Profesional Universitario, Instituto Profesional u otro Educación Superior en carreras de 8 semestres. Incluye títulos profesionales obtenidos en el extranjero y reconocidos en el país.</t>
  </si>
  <si>
    <t>Técnico de Nivel Superior. Incluye FFAA</t>
  </si>
  <si>
    <t>Técnico</t>
  </si>
  <si>
    <t>04</t>
  </si>
  <si>
    <t>Sólo Grado académico (Licenciado, Magister, Doctor)</t>
  </si>
  <si>
    <t>05</t>
  </si>
  <si>
    <t>Sin título o grado académico</t>
  </si>
  <si>
    <t>TABLA N°30</t>
  </si>
  <si>
    <t>Áreas de conocimiento generales y específicas</t>
  </si>
  <si>
    <t>Área General</t>
  </si>
  <si>
    <t>Área Específica</t>
  </si>
  <si>
    <t>Sin área</t>
  </si>
  <si>
    <t>Sin título</t>
  </si>
  <si>
    <t>Gestión / Administración</t>
  </si>
  <si>
    <t>Administración Pública</t>
  </si>
  <si>
    <t>Contabilidad/Auditoría</t>
  </si>
  <si>
    <t>0102</t>
  </si>
  <si>
    <t>Ingeniería Comercial</t>
  </si>
  <si>
    <t>0103</t>
  </si>
  <si>
    <t>Otras Ingenierías</t>
  </si>
  <si>
    <t>0104</t>
  </si>
  <si>
    <t>Otros</t>
  </si>
  <si>
    <t>0105</t>
  </si>
  <si>
    <t>Ciencias</t>
  </si>
  <si>
    <t>Químicos, Biólogos, Físicos</t>
  </si>
  <si>
    <t>0201</t>
  </si>
  <si>
    <t>Estadística</t>
  </si>
  <si>
    <t>0202</t>
  </si>
  <si>
    <t>Ciencias Sociales</t>
  </si>
  <si>
    <t>Comunicación/Relaciones Públicas</t>
  </si>
  <si>
    <t>0301</t>
  </si>
  <si>
    <t>Asistente/Trabajador Social</t>
  </si>
  <si>
    <t>0302</t>
  </si>
  <si>
    <t>Periodismo</t>
  </si>
  <si>
    <t>0303</t>
  </si>
  <si>
    <t>Sociología</t>
  </si>
  <si>
    <t>0304</t>
  </si>
  <si>
    <t>Antropología</t>
  </si>
  <si>
    <t>0305</t>
  </si>
  <si>
    <t>0306</t>
  </si>
  <si>
    <t>Derecho</t>
  </si>
  <si>
    <t>Asistente jurídico</t>
  </si>
  <si>
    <t>0401</t>
  </si>
  <si>
    <t>Abogado</t>
  </si>
  <si>
    <t>0402</t>
  </si>
  <si>
    <t>0403</t>
  </si>
  <si>
    <t>Educación</t>
  </si>
  <si>
    <t>Educación Especial/Diferencial</t>
  </si>
  <si>
    <t>0501</t>
  </si>
  <si>
    <t>Educación Parvularia</t>
  </si>
  <si>
    <t>0502</t>
  </si>
  <si>
    <t>Pedagogía</t>
  </si>
  <si>
    <t>0503</t>
  </si>
  <si>
    <t>Psicopedagogía</t>
  </si>
  <si>
    <t>0504</t>
  </si>
  <si>
    <t>Técnico Educacional</t>
  </si>
  <si>
    <t>0505</t>
  </si>
  <si>
    <t>0506</t>
  </si>
  <si>
    <t>Salud</t>
  </si>
  <si>
    <t>Enfermería</t>
  </si>
  <si>
    <t>0601</t>
  </si>
  <si>
    <t>Nutrición y Dietética</t>
  </si>
  <si>
    <t>0602</t>
  </si>
  <si>
    <t>Obstetricia y Puericultura</t>
  </si>
  <si>
    <t>0603</t>
  </si>
  <si>
    <t>Química y Farmacia</t>
  </si>
  <si>
    <t>0604</t>
  </si>
  <si>
    <t>Bioquímicos</t>
  </si>
  <si>
    <t>0605</t>
  </si>
  <si>
    <t>Odontología</t>
  </si>
  <si>
    <t>0606</t>
  </si>
  <si>
    <t>Medicina</t>
  </si>
  <si>
    <t>0607</t>
  </si>
  <si>
    <t>Tecnología</t>
  </si>
  <si>
    <t>Computación /Informática</t>
  </si>
  <si>
    <t>0701</t>
  </si>
  <si>
    <t>Construcción Civil/Obras Civiles</t>
  </si>
  <si>
    <t>0702</t>
  </si>
  <si>
    <t>FFAA, Orden y Seguridad</t>
  </si>
  <si>
    <t>0801</t>
  </si>
  <si>
    <t>Agricultura, Silvicultura, Pesca y Veterinaria</t>
  </si>
  <si>
    <t>0901</t>
  </si>
  <si>
    <t>Arte y Arquitectura</t>
  </si>
  <si>
    <t>Arquitectura</t>
  </si>
  <si>
    <t>1001</t>
  </si>
  <si>
    <t>Actuación y similares</t>
  </si>
  <si>
    <t>1002</t>
  </si>
  <si>
    <t>Arte y similares</t>
  </si>
  <si>
    <t>1003</t>
  </si>
  <si>
    <t>Cine y Televisión</t>
  </si>
  <si>
    <t>1004</t>
  </si>
  <si>
    <t>Música, Composición, interpretación musical y similares</t>
  </si>
  <si>
    <t>1005</t>
  </si>
  <si>
    <t>Comunicación Audiovisual, Digital y similares</t>
  </si>
  <si>
    <t>1006</t>
  </si>
  <si>
    <t>Danza</t>
  </si>
  <si>
    <t>1007</t>
  </si>
  <si>
    <t>Diseño</t>
  </si>
  <si>
    <t>1008</t>
  </si>
  <si>
    <t>1009</t>
  </si>
  <si>
    <t>Humanidades</t>
  </si>
  <si>
    <t>Filosofía, Teología, Historiador, Traducción, Intérprete, Escritor, Dramaturgo, Guionista, y otros similares.</t>
  </si>
  <si>
    <t>1101</t>
  </si>
  <si>
    <t>Otras áreas no especificadas</t>
  </si>
  <si>
    <t>9999</t>
  </si>
  <si>
    <t>TABLA N°31</t>
  </si>
  <si>
    <t>Áreas de especialización o subespecialización</t>
  </si>
  <si>
    <t>Sin especialización</t>
  </si>
  <si>
    <t>Especialización en el área de la Gestión y/o Administración Pública o Privada</t>
  </si>
  <si>
    <t>Especialización en el área de la Gestión y/o Administración Privada</t>
  </si>
  <si>
    <t>Especialización en área científica</t>
  </si>
  <si>
    <t>Especialización en las Ciencias Sociales</t>
  </si>
  <si>
    <t>Especialización en Derecho</t>
  </si>
  <si>
    <t>Especialización en el área de la Educación, en todos sus niveles</t>
  </si>
  <si>
    <t>Salud Pública</t>
  </si>
  <si>
    <t>Laboratorio Clínico</t>
  </si>
  <si>
    <t>Laboratorio Forense</t>
  </si>
  <si>
    <t>Farmacia Clínica</t>
  </si>
  <si>
    <t>Farmacia Hospitalaria</t>
  </si>
  <si>
    <t>Cirugía y traumatología buco máxilofacial</t>
  </si>
  <si>
    <t>Cirugía bucal</t>
  </si>
  <si>
    <t>Endodoncia</t>
  </si>
  <si>
    <t>0608</t>
  </si>
  <si>
    <t>Imagenología oral y maxilofacial</t>
  </si>
  <si>
    <t>0609</t>
  </si>
  <si>
    <t>Implantologia buco maxilofacial</t>
  </si>
  <si>
    <t>0610</t>
  </si>
  <si>
    <t>Odontología legal</t>
  </si>
  <si>
    <t>0611</t>
  </si>
  <si>
    <t>Odontopediatría</t>
  </si>
  <si>
    <t>0612</t>
  </si>
  <si>
    <t>Ortodoncia y ortopedia dento maxilofacial</t>
  </si>
  <si>
    <t>0613</t>
  </si>
  <si>
    <t>Patología oral y maxilofacial</t>
  </si>
  <si>
    <t>0614</t>
  </si>
  <si>
    <t>Periodoncia</t>
  </si>
  <si>
    <t>0615</t>
  </si>
  <si>
    <t>Rehabilitación oral</t>
  </si>
  <si>
    <t>0616</t>
  </si>
  <si>
    <t>Somato-prótesis</t>
  </si>
  <si>
    <t>0617</t>
  </si>
  <si>
    <t>Trastornos temporomandibulares y dolor orofacial</t>
  </si>
  <si>
    <t>0618</t>
  </si>
  <si>
    <t>Anatomía patológica</t>
  </si>
  <si>
    <t>0619</t>
  </si>
  <si>
    <t>Anestesiología</t>
  </si>
  <si>
    <t>0620</t>
  </si>
  <si>
    <t>Cardiología</t>
  </si>
  <si>
    <t>0621</t>
  </si>
  <si>
    <t>Cirugía general</t>
  </si>
  <si>
    <t>0622</t>
  </si>
  <si>
    <t>Cirugía de cabeza y cuello y maxilofacial</t>
  </si>
  <si>
    <t>0623</t>
  </si>
  <si>
    <t>Cirugía cardiovascular</t>
  </si>
  <si>
    <t>0624</t>
  </si>
  <si>
    <t>Cirugía de tórax</t>
  </si>
  <si>
    <t>0625</t>
  </si>
  <si>
    <t>Cirugía plástica y reparadora</t>
  </si>
  <si>
    <t>0626</t>
  </si>
  <si>
    <t>Cirugía pediátrica</t>
  </si>
  <si>
    <t>0627</t>
  </si>
  <si>
    <t>Cirugía vascular periférica</t>
  </si>
  <si>
    <t>0628</t>
  </si>
  <si>
    <t>Coloproctología</t>
  </si>
  <si>
    <t>0629</t>
  </si>
  <si>
    <t>Dermatología</t>
  </si>
  <si>
    <t>0630</t>
  </si>
  <si>
    <t>Diabetología</t>
  </si>
  <si>
    <t>0631</t>
  </si>
  <si>
    <t>Endocrinología adulto</t>
  </si>
  <si>
    <t>0632</t>
  </si>
  <si>
    <t>Endocrinología pediátrica</t>
  </si>
  <si>
    <t>0633</t>
  </si>
  <si>
    <t>Enfermedades respiratorias adulto</t>
  </si>
  <si>
    <t>0634</t>
  </si>
  <si>
    <t>Enfermedades respiratorias pediátricas</t>
  </si>
  <si>
    <t>0635</t>
  </si>
  <si>
    <t>Gastroenterología adulto</t>
  </si>
  <si>
    <t>0636</t>
  </si>
  <si>
    <t>Gastroenterología pediátrica</t>
  </si>
  <si>
    <t>0637</t>
  </si>
  <si>
    <t>Genética clínica</t>
  </si>
  <si>
    <t>0638</t>
  </si>
  <si>
    <t>Geriatría</t>
  </si>
  <si>
    <t>0639</t>
  </si>
  <si>
    <t>Ginecología pediátrica y de la adolescencia</t>
  </si>
  <si>
    <t>0640</t>
  </si>
  <si>
    <t>Hematología</t>
  </si>
  <si>
    <t>0641</t>
  </si>
  <si>
    <t>Imagenología</t>
  </si>
  <si>
    <t>0642</t>
  </si>
  <si>
    <t>Infectología</t>
  </si>
  <si>
    <t>0643</t>
  </si>
  <si>
    <t>Inmunología</t>
  </si>
  <si>
    <t>0644</t>
  </si>
  <si>
    <t>Laboratorio clínico</t>
  </si>
  <si>
    <t>0645</t>
  </si>
  <si>
    <t>Medicina familiar</t>
  </si>
  <si>
    <t>0646</t>
  </si>
  <si>
    <t>Medicina física y rehabilitación</t>
  </si>
  <si>
    <t>0647</t>
  </si>
  <si>
    <t>Medicina interna</t>
  </si>
  <si>
    <t>0648</t>
  </si>
  <si>
    <t>Medicina intensiva adulto</t>
  </si>
  <si>
    <t>0649</t>
  </si>
  <si>
    <t>Medicina intensiva pediátrica</t>
  </si>
  <si>
    <t>0650</t>
  </si>
  <si>
    <t>Medicina legal</t>
  </si>
  <si>
    <t>0651</t>
  </si>
  <si>
    <t>Medicina materno fetal</t>
  </si>
  <si>
    <t>0652</t>
  </si>
  <si>
    <t>Medicina nuclear</t>
  </si>
  <si>
    <t>0653</t>
  </si>
  <si>
    <t>Medicina de urgencia</t>
  </si>
  <si>
    <t>0654</t>
  </si>
  <si>
    <t>Nefrología adulto</t>
  </si>
  <si>
    <t>0655</t>
  </si>
  <si>
    <t>Nefrología pediátrica</t>
  </si>
  <si>
    <t>0656</t>
  </si>
  <si>
    <t>Neonatología</t>
  </si>
  <si>
    <t>0657</t>
  </si>
  <si>
    <t>Neurocirugía</t>
  </si>
  <si>
    <t>0658</t>
  </si>
  <si>
    <t>Neurología adulto</t>
  </si>
  <si>
    <t>0659</t>
  </si>
  <si>
    <t>Neurología pediátrica</t>
  </si>
  <si>
    <t>0660</t>
  </si>
  <si>
    <t>Obstetricia y ginecología</t>
  </si>
  <si>
    <t>0661</t>
  </si>
  <si>
    <t>Oftalmología</t>
  </si>
  <si>
    <t>0662</t>
  </si>
  <si>
    <t>Oncología médica</t>
  </si>
  <si>
    <t>0663</t>
  </si>
  <si>
    <t>Otorrinolaringología</t>
  </si>
  <si>
    <t>0664</t>
  </si>
  <si>
    <t>Pediatría</t>
  </si>
  <si>
    <t>0665</t>
  </si>
  <si>
    <t>Psiquiatría adulto</t>
  </si>
  <si>
    <t>0666</t>
  </si>
  <si>
    <t>Psiquiatría pediátrica y de la adolescencia</t>
  </si>
  <si>
    <t>0667</t>
  </si>
  <si>
    <t>Radioterapia oncológica</t>
  </si>
  <si>
    <t>0668</t>
  </si>
  <si>
    <t>Reumatología</t>
  </si>
  <si>
    <t>0669</t>
  </si>
  <si>
    <t>Traumatología y ortopedia</t>
  </si>
  <si>
    <t>0670</t>
  </si>
  <si>
    <t>Urología</t>
  </si>
  <si>
    <t>0671</t>
  </si>
  <si>
    <t>Especialización en áreas de Tecnología, incluyendo TI</t>
  </si>
  <si>
    <t>Especialización en áreas de la Agricultura, Silvicultura, Pesca y Veterinaria</t>
  </si>
  <si>
    <t>Especialización en Artes</t>
  </si>
  <si>
    <t>Especialización en área de Arquitectura</t>
  </si>
  <si>
    <t>0902</t>
  </si>
  <si>
    <t>Especialización en áreas de las Humanidades</t>
  </si>
  <si>
    <t>Otras especializaciones en áreas no señaladas.</t>
  </si>
  <si>
    <t>TABLA N°26</t>
  </si>
  <si>
    <t>Estudios de especialización</t>
  </si>
  <si>
    <t>No tiene estudios de especialización o postgrados</t>
  </si>
  <si>
    <t>Posee Diplomado / Postítulo</t>
  </si>
  <si>
    <t>Posee Licenciatura</t>
  </si>
  <si>
    <t>Posee grado de Magister</t>
  </si>
  <si>
    <t>Posee grado de Doctor</t>
  </si>
  <si>
    <t>Posee especialización Médica / Odontológica / Bioquímica / Quimico-Farmaceutica</t>
  </si>
  <si>
    <t>TABLA N°32</t>
  </si>
  <si>
    <t>Áreas y unidades funcionales</t>
  </si>
  <si>
    <t>Área</t>
  </si>
  <si>
    <t>Unidad</t>
  </si>
  <si>
    <t>Línea</t>
  </si>
  <si>
    <t>Dirección</t>
  </si>
  <si>
    <t>Auditoría</t>
  </si>
  <si>
    <t>Relaciones Públicas y Comunicaciones</t>
  </si>
  <si>
    <t>Asesoría Jurídica</t>
  </si>
  <si>
    <t>Estudios (unidades que procesan y administran información de la línea del servicio, unidades de estadística, unidades de estudios y similares)</t>
  </si>
  <si>
    <t>TI (unidades que administran sistemas de información)</t>
  </si>
  <si>
    <t>Unidades de Emergencia, UCI y Maternidades</t>
  </si>
  <si>
    <t>Otros centros de responsabilidad de la línea del Servicio</t>
  </si>
  <si>
    <t>Apoyo</t>
  </si>
  <si>
    <t>Recursos Financieros (compras, recursos físicos, abastecimiento, entre otros)</t>
  </si>
  <si>
    <t>Recursos Humanos (Capacitación, reclutamiento, administración de personal, remuneraciones, entre otros)</t>
  </si>
  <si>
    <t>Bienestar y similares (Asistentes sociales, unidades de Bienestar, Jardines infantiles, Salas cunas, Centro Escolar, entre otros)</t>
  </si>
  <si>
    <t>Planificación y Control</t>
  </si>
  <si>
    <t>Servicios Generales (auxiliares, guardias, entre otros)</t>
  </si>
  <si>
    <t>Soporte Informático (soporte de redes y equipos informáticos, entre otros)</t>
  </si>
  <si>
    <t>Otras unidades de apoyo en áreas distintas a las mencionadas</t>
  </si>
  <si>
    <t>IA</t>
  </si>
  <si>
    <t>IIA</t>
  </si>
  <si>
    <t>IIB</t>
  </si>
  <si>
    <t>IIC</t>
  </si>
  <si>
    <t>IIIA</t>
  </si>
  <si>
    <t>IIIB</t>
  </si>
  <si>
    <t>IIIC</t>
  </si>
  <si>
    <t>IVA</t>
  </si>
  <si>
    <t>IVB</t>
  </si>
  <si>
    <t>Afganistán</t>
  </si>
  <si>
    <t>Åland</t>
  </si>
  <si>
    <t>248</t>
  </si>
  <si>
    <t>Albania</t>
  </si>
  <si>
    <t>Alemania</t>
  </si>
  <si>
    <t>276</t>
  </si>
  <si>
    <t>Andorra</t>
  </si>
  <si>
    <t>Angola</t>
  </si>
  <si>
    <t>Anguila</t>
  </si>
  <si>
    <t>660</t>
  </si>
  <si>
    <t>Antártida</t>
  </si>
  <si>
    <t>Chad</t>
  </si>
  <si>
    <t>148</t>
  </si>
  <si>
    <t>República Checa</t>
  </si>
  <si>
    <t>203</t>
  </si>
  <si>
    <t>Chile</t>
  </si>
  <si>
    <t>152</t>
  </si>
  <si>
    <t>China</t>
  </si>
  <si>
    <t>156</t>
  </si>
  <si>
    <t>Chipre</t>
  </si>
  <si>
    <t>196</t>
  </si>
  <si>
    <t>Islas Cocos</t>
  </si>
  <si>
    <t>166</t>
  </si>
  <si>
    <t>Colombia</t>
  </si>
  <si>
    <t>170</t>
  </si>
  <si>
    <t>República del Congo</t>
  </si>
  <si>
    <t>178</t>
  </si>
  <si>
    <t>004</t>
  </si>
  <si>
    <t>008</t>
  </si>
  <si>
    <t>020</t>
  </si>
  <si>
    <t>024</t>
  </si>
  <si>
    <t>010</t>
  </si>
  <si>
    <t>Países según codificación ISO 3166-2</t>
  </si>
  <si>
    <t>Servicio Local de Educación Barrancas</t>
  </si>
  <si>
    <t>Servicio Local de Educación Puerto Cordillera</t>
  </si>
  <si>
    <t>091801</t>
  </si>
  <si>
    <t>091802</t>
  </si>
  <si>
    <t>091901</t>
  </si>
  <si>
    <t>091902</t>
  </si>
  <si>
    <t>DGAC?</t>
  </si>
  <si>
    <t>2211000</t>
  </si>
  <si>
    <t>Todos</t>
  </si>
  <si>
    <t>092101</t>
  </si>
  <si>
    <t>Servicio Local de Educación Huasco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</si>
  <si>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</si>
  <si>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</si>
  <si>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</si>
  <si>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</si>
  <si>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</si>
  <si>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</si>
  <si>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</si>
  <si>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</si>
  <si>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092402</t>
  </si>
  <si>
    <t>092501</t>
  </si>
  <si>
    <t>092502</t>
  </si>
  <si>
    <t>Marga-Marga</t>
  </si>
  <si>
    <t>Libertador Gral. Bernardo O’Higgins</t>
  </si>
  <si>
    <t>Diguillín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</si>
  <si>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</si>
  <si>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</si>
  <si>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</si>
  <si>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</si>
  <si>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</si>
  <si>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</si>
  <si>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</si>
  <si>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</si>
  <si>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</si>
  <si>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Itata</t>
  </si>
  <si>
    <t>16201</t>
  </si>
  <si>
    <t>16202</t>
  </si>
  <si>
    <t>16203</t>
  </si>
  <si>
    <t>16204</t>
  </si>
  <si>
    <t>Ranquil</t>
  </si>
  <si>
    <t>16206</t>
  </si>
  <si>
    <t>16207</t>
  </si>
  <si>
    <t>Punilla</t>
  </si>
  <si>
    <t>16301</t>
  </si>
  <si>
    <t>16302</t>
  </si>
  <si>
    <t>Ñinquén</t>
  </si>
  <si>
    <t>16303</t>
  </si>
  <si>
    <t>16304</t>
  </si>
  <si>
    <t>16305</t>
  </si>
  <si>
    <t>Araucanía</t>
  </si>
  <si>
    <t>Los Ríos</t>
  </si>
  <si>
    <t>Magallanes y de la Antártica Chilena</t>
  </si>
  <si>
    <t>12103</t>
  </si>
  <si>
    <t>Cabo de Hornos (Ex Navarino)</t>
  </si>
  <si>
    <t>Metropolitana de Santiago</t>
  </si>
  <si>
    <t>PERSONAL EN EL EXTERIOR</t>
  </si>
  <si>
    <t>0203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</si>
  <si>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</si>
  <si>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</si>
  <si>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LGN</t>
  </si>
  <si>
    <t>16205</t>
  </si>
  <si>
    <t>TABLA N°29</t>
  </si>
  <si>
    <t>TABLAS DE CONVERSIÓN MATRIZ</t>
  </si>
  <si>
    <t>Servicio Local de Educación Gabriela Mistral</t>
  </si>
  <si>
    <t>PROF_PED</t>
  </si>
  <si>
    <t>TEC_PED</t>
  </si>
  <si>
    <t>PROFESOR</t>
  </si>
  <si>
    <t>Personal de servicios locales</t>
  </si>
  <si>
    <t>Ministerio publico</t>
  </si>
  <si>
    <t>MONTO_TOT</t>
  </si>
  <si>
    <t>EXPERIENCIA</t>
  </si>
  <si>
    <t>DESC_FUN</t>
  </si>
  <si>
    <t>092601</t>
  </si>
  <si>
    <t>Servicio Local de Educación Atacama</t>
  </si>
  <si>
    <t>092701</t>
  </si>
  <si>
    <t>Servicio Local de Educación Valparaíso</t>
  </si>
  <si>
    <t>092801</t>
  </si>
  <si>
    <t>Servicio Local de Educación Colchagua</t>
  </si>
  <si>
    <t>092901</t>
  </si>
  <si>
    <t>Servicio Local de Educación Llanquihue</t>
  </si>
  <si>
    <t>PROF_GESTION</t>
  </si>
  <si>
    <t>PROF_SUPER</t>
  </si>
  <si>
    <t>092602</t>
  </si>
  <si>
    <t>092702</t>
  </si>
  <si>
    <t>092802</t>
  </si>
  <si>
    <t>092902</t>
  </si>
  <si>
    <t>093001</t>
  </si>
  <si>
    <t>Servicio Local de Educación Iquique</t>
  </si>
  <si>
    <t>093101</t>
  </si>
  <si>
    <t>093201</t>
  </si>
  <si>
    <t>Servicio Local de Educación Maule Costa</t>
  </si>
  <si>
    <t>093301</t>
  </si>
  <si>
    <t>Servicio Local de Educación Punilla Cordillera</t>
  </si>
  <si>
    <t>093401</t>
  </si>
  <si>
    <t>Servicio Local de Educación Aysén</t>
  </si>
  <si>
    <t>093501</t>
  </si>
  <si>
    <t>Servicio Local de Educación Magallanes</t>
  </si>
  <si>
    <t>senado</t>
  </si>
  <si>
    <t>093601</t>
  </si>
  <si>
    <t>Servicio Local de Educación Tamarugal</t>
  </si>
  <si>
    <t>093701</t>
  </si>
  <si>
    <t>Servicio Local de Educación Elqui</t>
  </si>
  <si>
    <t>093801</t>
  </si>
  <si>
    <t>Servicio Local de Educación Costa Central</t>
  </si>
  <si>
    <t>093901</t>
  </si>
  <si>
    <t>Servicio Local de Educación Marga Marga</t>
  </si>
  <si>
    <t>094001</t>
  </si>
  <si>
    <t>Servicio Local de Educación Los Libertadores</t>
  </si>
  <si>
    <t>094101</t>
  </si>
  <si>
    <t>Servicio Local de Educación Santa Rosa</t>
  </si>
  <si>
    <t>094201</t>
  </si>
  <si>
    <t>Servicio Local de Educación Santa Corina</t>
  </si>
  <si>
    <t>094301</t>
  </si>
  <si>
    <t>Servicio Local de Educación del Pino</t>
  </si>
  <si>
    <t>094401</t>
  </si>
  <si>
    <t>Servicio Local de Educación Andalién Costa</t>
  </si>
  <si>
    <t>094501</t>
  </si>
  <si>
    <t>Servicio Local de Educación Valdivia</t>
  </si>
  <si>
    <t>MODALIDAD</t>
  </si>
  <si>
    <t>PORCENTAJE</t>
  </si>
  <si>
    <t>ORIGEN</t>
  </si>
  <si>
    <t>TABLA N°34</t>
  </si>
  <si>
    <t>Modalidad de desempeño de funciones</t>
  </si>
  <si>
    <t xml:space="preserve">Descripción </t>
  </si>
  <si>
    <t>Trabajo Presencial</t>
  </si>
  <si>
    <t>PRESENCIAL</t>
  </si>
  <si>
    <t>Trabajo Remoto o trabajo a distancia</t>
  </si>
  <si>
    <t>REMOTO</t>
  </si>
  <si>
    <t>Teletrabajo</t>
  </si>
  <si>
    <t>TELETRABAJO</t>
  </si>
  <si>
    <t>TABLA N°35</t>
  </si>
  <si>
    <t>Respaldo normativo de la modalidad declarada</t>
  </si>
  <si>
    <t>PERMANENTE</t>
  </si>
  <si>
    <t>Autorización de trabajo remoto establecida en el artículo 66 Ley N°21.526.</t>
  </si>
  <si>
    <t>ANUAL</t>
  </si>
  <si>
    <t>Autorización de trabajo remoto establecida en el propio contrato, en acuerdo con el empleador.</t>
  </si>
  <si>
    <t>CONTRACTUAL</t>
  </si>
  <si>
    <t>Sin autorización para teletrabajo o trabajo remoto.</t>
  </si>
  <si>
    <t>REGULAR</t>
  </si>
  <si>
    <t>Gastos Administrativos Barrancas</t>
  </si>
  <si>
    <t>Servicio Educativo Barrancas</t>
  </si>
  <si>
    <t>Gastos Administrativos Puerto Cordillera</t>
  </si>
  <si>
    <t>Servicio Educativo Puerto Cordillera</t>
  </si>
  <si>
    <t>Gastos Administrativos Huasco</t>
  </si>
  <si>
    <t>Servicio Educativo Huasco</t>
  </si>
  <si>
    <t>Gastos Administrativos Costa Araucanía</t>
  </si>
  <si>
    <t>Servicio Educativo Costa Araucanía</t>
  </si>
  <si>
    <t>Gastos Administrativos Chinchorro</t>
  </si>
  <si>
    <t>Servicio Educativo Chinchorro</t>
  </si>
  <si>
    <t>Gastos Administrativos Gabriela Mistral</t>
  </si>
  <si>
    <t>Servicio Educativo Gabriela Mistral</t>
  </si>
  <si>
    <t>Servicio Local de Educación Andalién Sur</t>
  </si>
  <si>
    <t>Gastos Administrativos Andalién Sur</t>
  </si>
  <si>
    <t>Servicio Educativo Andalien Sur</t>
  </si>
  <si>
    <t>Gastos Administrativos Atacama</t>
  </si>
  <si>
    <t>Servicio Educativo Atacama</t>
  </si>
  <si>
    <t>Gastos Administrativos Valparaiso</t>
  </si>
  <si>
    <t>Servicio Educativo Valparaíso</t>
  </si>
  <si>
    <t>Gastos Administrativos Colchagua</t>
  </si>
  <si>
    <t>Servicio Educativo Colchagua</t>
  </si>
  <si>
    <t>Gastos Administrativos Llanquihue</t>
  </si>
  <si>
    <t>Servicio Educativo Llanquihue</t>
  </si>
  <si>
    <t>Gastos Administrativos Iquique</t>
  </si>
  <si>
    <t>093002</t>
  </si>
  <si>
    <t>Servicio Educativo Iquique</t>
  </si>
  <si>
    <t>Servicio Local de Educación Licancabur</t>
  </si>
  <si>
    <t>Gastos Administrativos Licancabur</t>
  </si>
  <si>
    <t>093102</t>
  </si>
  <si>
    <t>Servicio Educativo Licancabur</t>
  </si>
  <si>
    <t>Gastos Administrativos Maule Costa</t>
  </si>
  <si>
    <t>093202</t>
  </si>
  <si>
    <t>Servicio Educativo Maule Costa</t>
  </si>
  <si>
    <t>Gastos Administrativos Punilla Cordillera</t>
  </si>
  <si>
    <t>093302</t>
  </si>
  <si>
    <t>Servicio Educativo Punilla Cordillera</t>
  </si>
  <si>
    <t>Gastos Administrativos Aysén</t>
  </si>
  <si>
    <t>093402</t>
  </si>
  <si>
    <t>Servicio Educativo Aysén</t>
  </si>
  <si>
    <t>Gastos Administrativos Magallanes</t>
  </si>
  <si>
    <t>093502</t>
  </si>
  <si>
    <t>Servicio Educativo Magallanes</t>
  </si>
  <si>
    <t>Gastos Administrativos Tamarugal</t>
  </si>
  <si>
    <t>Gastos Administrativos Elqui</t>
  </si>
  <si>
    <t>Gastos Administrativos Costa Central</t>
  </si>
  <si>
    <t>Gastos Administrativos Marga Marga</t>
  </si>
  <si>
    <t>Gastos Administrativos Los Libertadores</t>
  </si>
  <si>
    <t>Gastos Administrativos Santa Rosa</t>
  </si>
  <si>
    <t>Gastos Administrativos Santa Corina</t>
  </si>
  <si>
    <t>Gastos Administrativos del Pino</t>
  </si>
  <si>
    <t>Gastos Administrativos Andalién Costa</t>
  </si>
  <si>
    <t>Gastos Administrativos Valdivia</t>
  </si>
  <si>
    <t>094601</t>
  </si>
  <si>
    <t>Servicio Local de Educación Antofagasta</t>
  </si>
  <si>
    <t>Gastos Administrativos Antofagasta</t>
  </si>
  <si>
    <t>094701</t>
  </si>
  <si>
    <t>Servicio Local de Educación Aconcagua</t>
  </si>
  <si>
    <t>Gastos Administrativos Aconcagua</t>
  </si>
  <si>
    <t>094801</t>
  </si>
  <si>
    <t>Servicio Local de Educación Los Andes</t>
  </si>
  <si>
    <t>Gastos Administrativos Los Andes</t>
  </si>
  <si>
    <t>094901</t>
  </si>
  <si>
    <t>Servicio Local de Educación Petorca</t>
  </si>
  <si>
    <t>Gastos Administrativos Petorca</t>
  </si>
  <si>
    <t>095001</t>
  </si>
  <si>
    <t>Servicio Local de Educación Los Parques</t>
  </si>
  <si>
    <t>Gastos Administrativos Los Parques</t>
  </si>
  <si>
    <t>095101</t>
  </si>
  <si>
    <t>Servicio Local de Educación Santiago Centro</t>
  </si>
  <si>
    <t>Gastos Administrativos Santiago Centro</t>
  </si>
  <si>
    <t>095201</t>
  </si>
  <si>
    <t>Servicio Local de Educación Los Álamos</t>
  </si>
  <si>
    <t>Gastos Administrativos Los Álamos</t>
  </si>
  <si>
    <t>095301</t>
  </si>
  <si>
    <t>Servicio Local de Educación Valle Cachapoal</t>
  </si>
  <si>
    <t>Gastos Administrativos Valle Cachapoal</t>
  </si>
  <si>
    <t>095401</t>
  </si>
  <si>
    <t>Servicio Local de Educación Puelche</t>
  </si>
  <si>
    <t>Gastos Administrativos Puelche</t>
  </si>
  <si>
    <t>095501</t>
  </si>
  <si>
    <t>Servicio Local de Educación Valle Diguillín</t>
  </si>
  <si>
    <t>Gastos Administrativos Valle Diguillín</t>
  </si>
  <si>
    <t>095601</t>
  </si>
  <si>
    <t>Servicio Local de Educación Chiloé</t>
  </si>
  <si>
    <t>Gastos Administrativos Chiloé</t>
  </si>
  <si>
    <t>Autorización de teletrabajo establecida en el artículo 67 Ley N°21.526, artículo 75 Ley N°21.405, artículo 54 Ley N°21.306 y artículo 64 de la Ley N°21.647.</t>
  </si>
  <si>
    <t>NOMBRE DE SERVICIO
(Según Código presupuestario de Servicios)</t>
  </si>
  <si>
    <t>Revisar TIPO_INFO</t>
  </si>
  <si>
    <t>Revisar RUN</t>
  </si>
  <si>
    <t>Valor DV</t>
  </si>
  <si>
    <t>Revisar DV</t>
  </si>
  <si>
    <t>Valor EDAD</t>
  </si>
  <si>
    <t>Revisar EDAD</t>
  </si>
  <si>
    <t>Revisar SEXO</t>
  </si>
  <si>
    <t>Valor ANTIG_SERV</t>
  </si>
  <si>
    <t>Revisar ANTIG_SERV</t>
  </si>
  <si>
    <t>Valor MESES_AÑO</t>
  </si>
  <si>
    <t>Revisar MESES_AÑO</t>
  </si>
  <si>
    <t>Revisar PREVISION</t>
  </si>
  <si>
    <t>Revisar SALUD</t>
  </si>
  <si>
    <t>Revisar SUBT</t>
  </si>
  <si>
    <t>Revisar REGION</t>
  </si>
  <si>
    <t>Revisar ESTAMENTO</t>
  </si>
  <si>
    <t>Revisar GRADO</t>
  </si>
  <si>
    <t>Revisar C_JURIDICA</t>
  </si>
  <si>
    <t>Revisar JORNADA</t>
  </si>
  <si>
    <t>Revisar FIN_CTTO</t>
  </si>
  <si>
    <t>Revisar CTTOS</t>
  </si>
  <si>
    <t>Revisar RENTA</t>
  </si>
  <si>
    <t>Revisar FUN_DOT</t>
  </si>
  <si>
    <t>Revisar AGENTE_PUB</t>
  </si>
  <si>
    <t>Revisar ZONA</t>
  </si>
  <si>
    <t>Revisar BI</t>
  </si>
  <si>
    <t>Revisar TRI</t>
  </si>
  <si>
    <t>Revisar REQ</t>
  </si>
  <si>
    <t>Revisar PAIS</t>
  </si>
  <si>
    <t>Revisar EDU</t>
  </si>
  <si>
    <t>Revisar TITULO</t>
  </si>
  <si>
    <t>Revisar OTROS_EDU</t>
  </si>
  <si>
    <t>Revisar ESPECIALIDAD</t>
  </si>
  <si>
    <t>Revisar UNIDAD</t>
  </si>
  <si>
    <t>Revisar ESTAB</t>
  </si>
  <si>
    <t>Revisar MONTO_TOT</t>
  </si>
  <si>
    <t>Revisar EXPERIENCIA</t>
  </si>
  <si>
    <t>Revisar DESC_FUN</t>
  </si>
  <si>
    <t>Revisar MODALIDAD</t>
  </si>
  <si>
    <t>Revisar PORCENTAJE</t>
  </si>
  <si>
    <t>Revisar ORIGEN</t>
  </si>
  <si>
    <t>OBSERVACIONES</t>
  </si>
  <si>
    <t>CAMPO SUBTÍTULO CON TODOS LOS DÍGITOS EXIGIDOS</t>
  </si>
  <si>
    <t>CAMPO REGIÓN CON TODOS LOS DÍGITOS EXIGIDOS</t>
  </si>
  <si>
    <t>Formato Texto
(Copiar columna CAMPO REGIÓN CON TODOS LOS DÍGITOS EXIGIDOS y pegar como valores, luego seleccionar toda la columna, copiar y pegar en columna REGION desde la Celda 2)</t>
  </si>
  <si>
    <t>VALIDAR ID_SERV</t>
  </si>
  <si>
    <t>Revisar INICIO_CTTO
INGRESO_SERV</t>
  </si>
  <si>
    <t>094002</t>
  </si>
  <si>
    <t>Servicio Educativo Los Libertadores</t>
  </si>
  <si>
    <t>094102</t>
  </si>
  <si>
    <t>Servicio Educativo Santa Rosa</t>
  </si>
  <si>
    <t>094202</t>
  </si>
  <si>
    <t>Servicio Educativo Santa Corina</t>
  </si>
  <si>
    <t>094302</t>
  </si>
  <si>
    <t>Servicio Educativo del Pino</t>
  </si>
  <si>
    <t>094402</t>
  </si>
  <si>
    <t>Servicio Educativo Andalién Costa</t>
  </si>
  <si>
    <t>094502</t>
  </si>
  <si>
    <t>Servicio Educativo Valdivia</t>
  </si>
  <si>
    <t>095602</t>
  </si>
  <si>
    <t>Servicio Educativo Chiloé</t>
  </si>
  <si>
    <t>095701</t>
  </si>
  <si>
    <t>Servicio Local de Educación Litoral</t>
  </si>
  <si>
    <t>095801</t>
  </si>
  <si>
    <t>Servicio Local de Educación Hanga Roa</t>
  </si>
  <si>
    <t>095901</t>
  </si>
  <si>
    <t>Servicio Local de Educación La Quebrada</t>
  </si>
  <si>
    <t>096001</t>
  </si>
  <si>
    <t>Servicio Local de Educación Talagante</t>
  </si>
  <si>
    <t>096101</t>
  </si>
  <si>
    <t>Servicio Local de Educación Manquehue</t>
  </si>
  <si>
    <t>096201</t>
  </si>
  <si>
    <t>Servicio Local de Educación Costa Colchagua</t>
  </si>
  <si>
    <t>096301</t>
  </si>
  <si>
    <t>Servicio Local de Educación Los Cerezos</t>
  </si>
  <si>
    <t>096401</t>
  </si>
  <si>
    <t>Servicio Local de Educación Maule Valle</t>
  </si>
  <si>
    <t>096501</t>
  </si>
  <si>
    <t>Servicio Local de Educación Los Copihues</t>
  </si>
  <si>
    <t>096601</t>
  </si>
  <si>
    <t>Servicio Local de Educación Reloncaví</t>
  </si>
  <si>
    <t>APELLIDO_1</t>
  </si>
  <si>
    <t>APELLIDO_2</t>
  </si>
  <si>
    <t>097001</t>
  </si>
  <si>
    <t>Servicio Local de Educación Los Viñedos</t>
  </si>
  <si>
    <r>
      <rPr>
        <b/>
        <sz val="8"/>
        <color indexed="12"/>
        <rFont val="Calibri"/>
        <family val="2"/>
      </rPr>
      <t>Formato Texto</t>
    </r>
    <r>
      <rPr>
        <sz val="8"/>
        <rFont val="Calibri"/>
        <family val="2"/>
      </rPr>
      <t xml:space="preserve">
(Copiar columna VALIDAR ID_SERV y pegar en esta columna como valores, luego copiar todo y pegar todo en columna ID_SERV desde la Celda 2)</t>
    </r>
  </si>
  <si>
    <r>
      <rPr>
        <b/>
        <sz val="8"/>
        <color indexed="12"/>
        <rFont val="Calibri"/>
        <family val="2"/>
      </rPr>
      <t>Formato Texto</t>
    </r>
    <r>
      <rPr>
        <sz val="8"/>
        <rFont val="Calibri"/>
        <family val="2"/>
      </rPr>
      <t xml:space="preserve">
(Copiar columna CAMPO SUBTÍTULO CON TODOS LOS DÍGITOS EXIGIDOS y pegar como valores, luego seleccionar toda la columna, copiar y pegar en columna SUBT desde la Celda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</si>
</sst>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0.0"/>
    <numFmt numFmtId="170" formatCode="&quot;Corregir, tiene &quot;0&quot; años&quot;"/>
    <numFmt numFmtId="171" formatCode="_-* #,##0.00\ _€_-;\-* #,##0.00\ _€_-;_-* &quot;-&quot;??\ _€_-;_-@_-"/>
    <numFmt numFmtId="172" formatCode="_-[$€-2]\ * #,##0.00_-;\-[$€-2]\ * #,##0.00_-;_-[$€-2]\ * &quot;-&quot;??_-"/>
    <numFmt numFmtId="173" formatCode="#,##0\ &quot;Pta&quot;;\-#,##0\ &quot;Pta&quot;"/>
    <numFmt numFmtId="174" formatCode="dd\-mm\-yyyy"/>
  </numFmts>
  <fonts count="70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name val="Arial Unicode MS"/>
      <family val="2"/>
    </font>
    <font>
      <b/>
      <sz val="9"/>
      <name val="Arial"/>
      <family val="2"/>
    </font>
    <font>
      <sz val="10"/>
      <color rgb="FF000000"/>
      <name val="Segoe UI Light"/>
      <family val="2"/>
    </font>
    <font>
      <sz val="10"/>
      <color rgb="FF000000"/>
      <name val="Segoe UI Semibold"/>
      <family val="2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12"/>
      <name val="Calibri"/>
      <family val="2"/>
    </font>
    <font>
      <sz val="8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FF00"/>
        <bgColor indexed="2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25">
    <xf numFmtId="0" fontId="0" fillId="0" borderId="0"/>
    <xf numFmtId="0" fontId="7" fillId="0" borderId="0"/>
    <xf numFmtId="0" fontId="2" fillId="0" borderId="0"/>
    <xf numFmtId="0" fontId="3" fillId="0" borderId="0"/>
    <xf numFmtId="0" fontId="9" fillId="0" borderId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18" applyNumberFormat="0" applyAlignment="0" applyProtection="0"/>
    <xf numFmtId="0" fontId="28" fillId="11" borderId="19" applyNumberFormat="0" applyAlignment="0" applyProtection="0"/>
    <xf numFmtId="0" fontId="29" fillId="11" borderId="18" applyNumberFormat="0" applyAlignment="0" applyProtection="0"/>
    <xf numFmtId="0" fontId="30" fillId="0" borderId="20" applyNumberFormat="0" applyFill="0" applyAlignment="0" applyProtection="0"/>
    <xf numFmtId="0" fontId="31" fillId="12" borderId="21" applyNumberFormat="0" applyAlignment="0" applyProtection="0"/>
    <xf numFmtId="0" fontId="32" fillId="0" borderId="0" applyNumberFormat="0" applyFill="0" applyBorder="0" applyAlignment="0" applyProtection="0"/>
    <xf numFmtId="0" fontId="9" fillId="13" borderId="22" applyNumberFormat="0" applyFont="0" applyAlignment="0" applyProtection="0"/>
    <xf numFmtId="0" fontId="33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3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4" fillId="37" borderId="0" applyNumberFormat="0" applyBorder="0" applyAlignment="0" applyProtection="0"/>
    <xf numFmtId="0" fontId="35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1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5" fontId="9" fillId="0" borderId="0" applyFont="0" applyFill="0" applyBorder="0" applyAlignment="0" applyProtection="0"/>
    <xf numFmtId="0" fontId="37" fillId="0" borderId="0"/>
    <xf numFmtId="0" fontId="7" fillId="0" borderId="0"/>
    <xf numFmtId="0" fontId="37" fillId="0" borderId="0"/>
    <xf numFmtId="164" fontId="37" fillId="0" borderId="0" applyFont="0" applyFill="0" applyBorder="0" applyAlignment="0" applyProtection="0"/>
    <xf numFmtId="0" fontId="9" fillId="0" borderId="0"/>
    <xf numFmtId="0" fontId="3" fillId="0" borderId="0"/>
    <xf numFmtId="0" fontId="36" fillId="38" borderId="0" applyNumberFormat="0" applyBorder="0" applyAlignment="0" applyProtection="0"/>
    <xf numFmtId="0" fontId="7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0" fillId="52" borderId="25" applyNumberFormat="0" applyAlignment="0" applyProtection="0"/>
    <xf numFmtId="0" fontId="40" fillId="52" borderId="25" applyNumberFormat="0" applyAlignment="0" applyProtection="0"/>
    <xf numFmtId="0" fontId="40" fillId="52" borderId="25" applyNumberFormat="0" applyAlignment="0" applyProtection="0"/>
    <xf numFmtId="0" fontId="41" fillId="53" borderId="26" applyNumberFormat="0" applyAlignment="0" applyProtection="0"/>
    <xf numFmtId="0" fontId="41" fillId="53" borderId="26" applyNumberFormat="0" applyAlignment="0" applyProtection="0"/>
    <xf numFmtId="0" fontId="41" fillId="53" borderId="26" applyNumberFormat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44" fillId="43" borderId="25" applyNumberFormat="0" applyAlignment="0" applyProtection="0"/>
    <xf numFmtId="0" fontId="44" fillId="43" borderId="25" applyNumberFormat="0" applyAlignment="0" applyProtection="0"/>
    <xf numFmtId="0" fontId="44" fillId="43" borderId="25" applyNumberFormat="0" applyAlignment="0" applyProtection="0"/>
    <xf numFmtId="172" fontId="7" fillId="0" borderId="0" applyFont="0" applyFill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17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7" fillId="0" borderId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47" fillId="52" borderId="28" applyNumberFormat="0" applyAlignment="0" applyProtection="0"/>
    <xf numFmtId="0" fontId="47" fillId="52" borderId="28" applyNumberFormat="0" applyAlignment="0" applyProtection="0"/>
    <xf numFmtId="0" fontId="47" fillId="52" borderId="28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171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1" fillId="0" borderId="0"/>
    <xf numFmtId="0" fontId="55" fillId="0" borderId="0" applyNumberForma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36" fillId="13" borderId="22" applyNumberFormat="0" applyFont="0" applyAlignment="0" applyProtection="0"/>
    <xf numFmtId="0" fontId="2" fillId="0" borderId="0"/>
    <xf numFmtId="0" fontId="9" fillId="0" borderId="0"/>
    <xf numFmtId="0" fontId="35" fillId="0" borderId="0"/>
    <xf numFmtId="0" fontId="56" fillId="60" borderId="0" applyNumberFormat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0" fontId="58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57" fillId="0" borderId="0"/>
    <xf numFmtId="0" fontId="57" fillId="0" borderId="0"/>
    <xf numFmtId="0" fontId="9" fillId="0" borderId="0"/>
    <xf numFmtId="0" fontId="2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5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36" fillId="13" borderId="22" applyNumberFormat="0" applyFont="0" applyAlignment="0" applyProtection="0"/>
    <xf numFmtId="0" fontId="9" fillId="13" borderId="22" applyNumberFormat="0" applyFont="0" applyAlignment="0" applyProtection="0"/>
    <xf numFmtId="0" fontId="36" fillId="13" borderId="22" applyNumberFormat="0" applyFont="0" applyAlignment="0" applyProtection="0"/>
    <xf numFmtId="0" fontId="9" fillId="0" borderId="0"/>
    <xf numFmtId="0" fontId="7" fillId="0" borderId="0"/>
    <xf numFmtId="0" fontId="9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3" fillId="0" borderId="0"/>
    <xf numFmtId="0" fontId="7" fillId="0" borderId="0"/>
    <xf numFmtId="0" fontId="36" fillId="13" borderId="22" applyNumberFormat="0" applyFont="0" applyAlignment="0" applyProtection="0"/>
    <xf numFmtId="0" fontId="36" fillId="13" borderId="22" applyNumberFormat="0" applyFont="0" applyAlignment="0" applyProtection="0"/>
    <xf numFmtId="0" fontId="7" fillId="0" borderId="0"/>
    <xf numFmtId="0" fontId="7" fillId="0" borderId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36" fillId="13" borderId="22" applyNumberFormat="0" applyFont="0" applyAlignment="0" applyProtection="0"/>
    <xf numFmtId="165" fontId="9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6" fillId="13" borderId="22" applyNumberFormat="0" applyFont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6" fillId="13" borderId="22" applyNumberFormat="0" applyFont="0" applyAlignment="0" applyProtection="0"/>
    <xf numFmtId="0" fontId="7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165" fontId="3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3" borderId="22" applyNumberFormat="0" applyFont="0" applyAlignment="0" applyProtection="0"/>
    <xf numFmtId="0" fontId="35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7" fillId="0" borderId="0"/>
    <xf numFmtId="0" fontId="37" fillId="0" borderId="0"/>
    <xf numFmtId="164" fontId="37" fillId="0" borderId="0" applyFont="0" applyFill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54" borderId="0" applyNumberFormat="0" applyBorder="0" applyAlignment="0" applyProtection="0"/>
    <xf numFmtId="17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171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/>
    <xf numFmtId="171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9" fontId="9" fillId="0" borderId="0" applyFont="0" applyFill="0" applyBorder="0" applyAlignment="0" applyProtection="0"/>
  </cellStyleXfs>
  <cellXfs count="172">
    <xf numFmtId="0" fontId="0" fillId="0" borderId="0" xfId="0"/>
    <xf numFmtId="49" fontId="11" fillId="2" borderId="1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justify" vertical="top" wrapText="1"/>
    </xf>
    <xf numFmtId="0" fontId="9" fillId="0" borderId="0" xfId="4" applyAlignment="1">
      <alignment vertical="center"/>
    </xf>
    <xf numFmtId="49" fontId="9" fillId="0" borderId="0" xfId="4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4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3" borderId="3" xfId="4" applyFont="1" applyFill="1" applyBorder="1" applyAlignment="1">
      <alignment horizontal="justify" vertical="center" wrapText="1"/>
    </xf>
    <xf numFmtId="0" fontId="14" fillId="3" borderId="4" xfId="4" applyFont="1" applyFill="1" applyBorder="1" applyAlignment="1">
      <alignment horizontal="justify" vertical="center" wrapText="1"/>
    </xf>
    <xf numFmtId="0" fontId="14" fillId="3" borderId="3" xfId="4" applyFont="1" applyFill="1" applyBorder="1" applyAlignment="1">
      <alignment horizontal="left" vertical="center"/>
    </xf>
    <xf numFmtId="0" fontId="14" fillId="3" borderId="5" xfId="4" applyFont="1" applyFill="1" applyBorder="1" applyAlignment="1">
      <alignment horizontal="left" vertical="center"/>
    </xf>
    <xf numFmtId="0" fontId="14" fillId="3" borderId="6" xfId="4" applyFont="1" applyFill="1" applyBorder="1" applyAlignment="1">
      <alignment horizontal="left" vertical="center"/>
    </xf>
    <xf numFmtId="0" fontId="14" fillId="0" borderId="2" xfId="4" applyFont="1" applyBorder="1" applyAlignment="1">
      <alignment horizontal="justify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justify" vertical="center" wrapText="1"/>
    </xf>
    <xf numFmtId="49" fontId="14" fillId="2" borderId="1" xfId="4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2" xfId="4" applyFont="1" applyBorder="1" applyAlignment="1">
      <alignment horizontal="justify" vertical="center" wrapText="1"/>
    </xf>
    <xf numFmtId="0" fontId="11" fillId="2" borderId="1" xfId="4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4" applyFont="1" applyAlignment="1">
      <alignment horizontal="justify" vertical="center"/>
    </xf>
    <xf numFmtId="0" fontId="15" fillId="5" borderId="0" xfId="0" applyFont="1" applyFill="1" applyAlignment="1">
      <alignment horizontal="center" vertical="center"/>
    </xf>
    <xf numFmtId="0" fontId="11" fillId="0" borderId="2" xfId="4" applyFont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vertical="center" wrapText="1"/>
    </xf>
    <xf numFmtId="0" fontId="14" fillId="3" borderId="4" xfId="4" applyFont="1" applyFill="1" applyBorder="1" applyAlignment="1">
      <alignment horizontal="left" vertical="center" wrapText="1"/>
    </xf>
    <xf numFmtId="0" fontId="11" fillId="3" borderId="6" xfId="4" applyFont="1" applyFill="1" applyBorder="1" applyAlignment="1">
      <alignment horizontal="left" vertical="center" wrapText="1"/>
    </xf>
    <xf numFmtId="0" fontId="14" fillId="3" borderId="2" xfId="4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 wrapText="1"/>
    </xf>
    <xf numFmtId="0" fontId="14" fillId="0" borderId="2" xfId="4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0" applyFont="1" applyAlignment="1">
      <alignment vertical="center"/>
    </xf>
    <xf numFmtId="0" fontId="14" fillId="3" borderId="3" xfId="0" applyFont="1" applyFill="1" applyBorder="1" applyAlignment="1">
      <alignment vertical="top"/>
    </xf>
    <xf numFmtId="0" fontId="14" fillId="3" borderId="6" xfId="0" applyFont="1" applyFill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4" fillId="2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vertical="top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justify" vertical="top"/>
    </xf>
    <xf numFmtId="0" fontId="14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vertical="top" wrapText="1"/>
    </xf>
    <xf numFmtId="0" fontId="16" fillId="6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/>
    </xf>
    <xf numFmtId="14" fontId="11" fillId="0" borderId="0" xfId="0" applyNumberFormat="1" applyFont="1"/>
    <xf numFmtId="0" fontId="11" fillId="0" borderId="0" xfId="0" applyFont="1"/>
    <xf numFmtId="0" fontId="17" fillId="0" borderId="0" xfId="0" applyFont="1" applyAlignment="1">
      <alignment vertical="center"/>
    </xf>
    <xf numFmtId="0" fontId="19" fillId="0" borderId="0" xfId="0" applyFont="1"/>
    <xf numFmtId="49" fontId="11" fillId="0" borderId="0" xfId="0" applyNumberFormat="1" applyFont="1"/>
    <xf numFmtId="14" fontId="0" fillId="63" borderId="7" xfId="0" applyNumberFormat="1" applyFill="1" applyBorder="1" applyAlignment="1">
      <alignment horizontal="center" vertical="center"/>
    </xf>
    <xf numFmtId="0" fontId="14" fillId="3" borderId="34" xfId="4" applyFont="1" applyFill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14" fillId="3" borderId="35" xfId="4" applyFont="1" applyFill="1" applyBorder="1" applyAlignment="1">
      <alignment horizontal="left" vertical="center"/>
    </xf>
    <xf numFmtId="0" fontId="14" fillId="3" borderId="36" xfId="4" applyFont="1" applyFill="1" applyBorder="1" applyAlignment="1">
      <alignment horizontal="left" vertical="center"/>
    </xf>
    <xf numFmtId="0" fontId="9" fillId="0" borderId="35" xfId="4" applyBorder="1" applyAlignment="1">
      <alignment vertical="center"/>
    </xf>
    <xf numFmtId="49" fontId="9" fillId="0" borderId="36" xfId="4" applyNumberFormat="1" applyBorder="1" applyAlignment="1">
      <alignment vertical="center"/>
    </xf>
    <xf numFmtId="0" fontId="14" fillId="0" borderId="35" xfId="4" applyFont="1" applyBorder="1" applyAlignment="1">
      <alignment horizontal="justify" vertical="center"/>
    </xf>
    <xf numFmtId="0" fontId="9" fillId="0" borderId="37" xfId="4" applyBorder="1" applyAlignment="1">
      <alignment vertical="center"/>
    </xf>
    <xf numFmtId="49" fontId="9" fillId="0" borderId="38" xfId="4" applyNumberFormat="1" applyBorder="1" applyAlignment="1">
      <alignment vertical="center"/>
    </xf>
    <xf numFmtId="0" fontId="9" fillId="0" borderId="7" xfId="4" applyBorder="1" applyAlignment="1">
      <alignment vertical="center"/>
    </xf>
    <xf numFmtId="0" fontId="9" fillId="0" borderId="7" xfId="4" applyBorder="1" applyAlignment="1">
      <alignment horizontal="center" vertical="center"/>
    </xf>
    <xf numFmtId="49" fontId="9" fillId="0" borderId="7" xfId="4" applyNumberFormat="1" applyBorder="1" applyAlignment="1">
      <alignment horizontal="center" vertical="center"/>
    </xf>
    <xf numFmtId="0" fontId="9" fillId="0" borderId="33" xfId="4" applyBorder="1" applyAlignment="1">
      <alignment vertical="center"/>
    </xf>
    <xf numFmtId="0" fontId="9" fillId="0" borderId="39" xfId="4" applyBorder="1" applyAlignment="1">
      <alignment vertical="center"/>
    </xf>
    <xf numFmtId="0" fontId="9" fillId="0" borderId="34" xfId="4" applyBorder="1" applyAlignment="1">
      <alignment vertical="center"/>
    </xf>
    <xf numFmtId="0" fontId="9" fillId="0" borderId="36" xfId="4" applyBorder="1" applyAlignment="1">
      <alignment vertical="center"/>
    </xf>
    <xf numFmtId="0" fontId="9" fillId="0" borderId="10" xfId="4" applyBorder="1" applyAlignment="1">
      <alignment vertical="center"/>
    </xf>
    <xf numFmtId="49" fontId="9" fillId="0" borderId="36" xfId="4" applyNumberFormat="1" applyBorder="1" applyAlignment="1">
      <alignment horizontal="center" vertical="center"/>
    </xf>
    <xf numFmtId="0" fontId="9" fillId="0" borderId="36" xfId="4" applyBorder="1" applyAlignment="1">
      <alignment horizontal="center" vertical="center"/>
    </xf>
    <xf numFmtId="49" fontId="9" fillId="0" borderId="38" xfId="4" applyNumberFormat="1" applyBorder="1" applyAlignment="1">
      <alignment horizontal="center" vertical="center"/>
    </xf>
    <xf numFmtId="0" fontId="9" fillId="0" borderId="38" xfId="4" applyBorder="1" applyAlignment="1">
      <alignment vertical="center"/>
    </xf>
    <xf numFmtId="0" fontId="9" fillId="0" borderId="40" xfId="4" applyBorder="1" applyAlignment="1">
      <alignment vertical="center"/>
    </xf>
    <xf numFmtId="0" fontId="0" fillId="0" borderId="42" xfId="0" applyBorder="1" applyAlignment="1">
      <alignment horizontal="center" vertical="center"/>
    </xf>
    <xf numFmtId="3" fontId="0" fillId="0" borderId="42" xfId="0" applyNumberFormat="1" applyBorder="1" applyAlignment="1">
      <alignment vertical="center"/>
    </xf>
    <xf numFmtId="0" fontId="9" fillId="0" borderId="41" xfId="4" applyBorder="1" applyAlignment="1">
      <alignment horizontal="center" vertical="center"/>
    </xf>
    <xf numFmtId="0" fontId="9" fillId="0" borderId="38" xfId="4" applyBorder="1" applyAlignment="1">
      <alignment horizontal="center" vertical="center"/>
    </xf>
    <xf numFmtId="49" fontId="0" fillId="0" borderId="36" xfId="4" applyNumberFormat="1" applyFont="1" applyBorder="1" applyAlignment="1">
      <alignment vertical="center"/>
    </xf>
    <xf numFmtId="0" fontId="60" fillId="65" borderId="7" xfId="3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4" applyAlignment="1">
      <alignment horizontal="center" vertical="center"/>
    </xf>
    <xf numFmtId="0" fontId="35" fillId="0" borderId="8" xfId="0" applyFont="1" applyBorder="1" applyAlignment="1">
      <alignment horizontal="justify" vertical="center" wrapText="1"/>
    </xf>
    <xf numFmtId="49" fontId="35" fillId="2" borderId="8" xfId="0" applyNumberFormat="1" applyFont="1" applyFill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49" fontId="35" fillId="2" borderId="1" xfId="0" applyNumberFormat="1" applyFont="1" applyFill="1" applyBorder="1" applyAlignment="1">
      <alignment horizontal="justify" vertical="center" wrapText="1"/>
    </xf>
    <xf numFmtId="0" fontId="35" fillId="0" borderId="14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2" xfId="0" applyFont="1" applyBorder="1" applyAlignment="1">
      <alignment horizontal="justify" vertical="center" wrapText="1"/>
    </xf>
    <xf numFmtId="49" fontId="35" fillId="2" borderId="12" xfId="0" applyNumberFormat="1" applyFont="1" applyFill="1" applyBorder="1" applyAlignment="1">
      <alignment horizontal="justify" vertical="center" wrapText="1"/>
    </xf>
    <xf numFmtId="49" fontId="35" fillId="2" borderId="4" xfId="0" applyNumberFormat="1" applyFont="1" applyFill="1" applyBorder="1" applyAlignment="1">
      <alignment horizontal="justify" vertical="center" wrapText="1"/>
    </xf>
    <xf numFmtId="0" fontId="9" fillId="66" borderId="35" xfId="4" applyFill="1" applyBorder="1" applyAlignment="1">
      <alignment vertical="center"/>
    </xf>
    <xf numFmtId="0" fontId="9" fillId="66" borderId="7" xfId="4" applyFill="1" applyBorder="1" applyAlignment="1">
      <alignment vertical="center"/>
    </xf>
    <xf numFmtId="49" fontId="0" fillId="66" borderId="36" xfId="4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4" fillId="67" borderId="33" xfId="4" applyFont="1" applyFill="1" applyBorder="1" applyAlignment="1">
      <alignment horizontal="left" vertical="center"/>
    </xf>
    <xf numFmtId="0" fontId="11" fillId="67" borderId="2" xfId="0" applyFont="1" applyFill="1" applyBorder="1" applyAlignment="1">
      <alignment vertical="top"/>
    </xf>
    <xf numFmtId="0" fontId="11" fillId="67" borderId="1" xfId="0" applyFont="1" applyFill="1" applyBorder="1" applyAlignment="1">
      <alignment horizontal="left" vertical="top"/>
    </xf>
    <xf numFmtId="0" fontId="0" fillId="0" borderId="7" xfId="0" applyBorder="1" applyAlignment="1">
      <alignment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70" fontId="17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169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49" fontId="18" fillId="0" borderId="7" xfId="1" applyNumberFormat="1" applyFont="1" applyBorder="1" applyAlignment="1">
      <alignment horizontal="center" vertical="center"/>
    </xf>
    <xf numFmtId="0" fontId="62" fillId="68" borderId="7" xfId="0" applyFont="1" applyFill="1" applyBorder="1" applyAlignment="1">
      <alignment vertical="center" wrapText="1"/>
    </xf>
    <xf numFmtId="0" fontId="62" fillId="68" borderId="7" xfId="0" applyFont="1" applyFill="1" applyBorder="1" applyAlignment="1">
      <alignment horizontal="center" vertical="center" wrapText="1"/>
    </xf>
    <xf numFmtId="0" fontId="61" fillId="0" borderId="7" xfId="0" applyFont="1" applyBorder="1" applyAlignment="1">
      <alignment vertical="center" wrapText="1"/>
    </xf>
    <xf numFmtId="0" fontId="61" fillId="2" borderId="7" xfId="0" applyFont="1" applyFill="1" applyBorder="1" applyAlignment="1">
      <alignment horizontal="center" vertical="center" wrapText="1"/>
    </xf>
    <xf numFmtId="0" fontId="64" fillId="68" borderId="42" xfId="0" applyFont="1" applyFill="1" applyBorder="1" applyAlignment="1">
      <alignment horizontal="justify" vertical="center" wrapText="1"/>
    </xf>
    <xf numFmtId="0" fontId="64" fillId="68" borderId="7" xfId="0" applyFont="1" applyFill="1" applyBorder="1" applyAlignment="1">
      <alignment horizontal="center" vertical="center" wrapText="1"/>
    </xf>
    <xf numFmtId="0" fontId="58" fillId="0" borderId="7" xfId="0" applyFont="1" applyBorder="1" applyAlignment="1">
      <alignment vertical="center" wrapText="1"/>
    </xf>
    <xf numFmtId="0" fontId="61" fillId="2" borderId="43" xfId="0" applyFont="1" applyFill="1" applyBorder="1" applyAlignment="1">
      <alignment horizontal="center" vertical="center" wrapText="1"/>
    </xf>
    <xf numFmtId="49" fontId="0" fillId="0" borderId="0" xfId="0" applyNumberFormat="1"/>
    <xf numFmtId="174" fontId="0" fillId="0" borderId="0" xfId="0" applyNumberFormat="1"/>
    <xf numFmtId="169" fontId="0" fillId="0" borderId="0" xfId="0" applyNumberFormat="1"/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4" fillId="69" borderId="0" xfId="0" applyNumberFormat="1" applyFont="1" applyFill="1" applyAlignment="1">
      <alignment vertical="center"/>
    </xf>
    <xf numFmtId="49" fontId="17" fillId="0" borderId="0" xfId="2" applyNumberFormat="1" applyFont="1" applyAlignment="1">
      <alignment vertical="center"/>
    </xf>
    <xf numFmtId="49" fontId="65" fillId="0" borderId="7" xfId="1" applyNumberFormat="1" applyFont="1" applyBorder="1" applyAlignment="1">
      <alignment vertical="center"/>
    </xf>
    <xf numFmtId="0" fontId="65" fillId="0" borderId="7" xfId="1" applyFont="1" applyBorder="1" applyAlignment="1">
      <alignment vertical="center"/>
    </xf>
    <xf numFmtId="0" fontId="66" fillId="61" borderId="0" xfId="0" applyFont="1" applyFill="1" applyAlignment="1">
      <alignment horizontal="center" vertical="center" wrapText="1"/>
    </xf>
    <xf numFmtId="0" fontId="66" fillId="63" borderId="0" xfId="0" applyFont="1" applyFill="1" applyAlignment="1">
      <alignment horizontal="center" vertical="center" wrapText="1"/>
    </xf>
    <xf numFmtId="0" fontId="66" fillId="62" borderId="0" xfId="2" applyFont="1" applyFill="1" applyAlignment="1">
      <alignment horizontal="center" vertical="center" wrapText="1"/>
    </xf>
    <xf numFmtId="0" fontId="66" fillId="64" borderId="0" xfId="2" applyFont="1" applyFill="1" applyAlignment="1">
      <alignment horizontal="center" vertical="center" wrapText="1"/>
    </xf>
    <xf numFmtId="0" fontId="67" fillId="62" borderId="0" xfId="2" applyFont="1" applyFill="1" applyAlignment="1">
      <alignment horizontal="center" vertical="center" wrapText="1"/>
    </xf>
    <xf numFmtId="0" fontId="69" fillId="62" borderId="0" xfId="2" applyFont="1" applyFill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61" fillId="3" borderId="7" xfId="0" applyFont="1" applyFill="1" applyBorder="1" applyAlignment="1">
      <alignment vertical="center" wrapText="1"/>
    </xf>
    <xf numFmtId="0" fontId="62" fillId="3" borderId="7" xfId="0" applyFont="1" applyFill="1" applyBorder="1" applyAlignment="1">
      <alignment vertical="center" wrapText="1"/>
    </xf>
    <xf numFmtId="0" fontId="63" fillId="3" borderId="7" xfId="0" applyFont="1" applyFill="1" applyBorder="1" applyAlignment="1">
      <alignment horizontal="justify" vertical="center" wrapText="1"/>
    </xf>
    <xf numFmtId="0" fontId="35" fillId="0" borderId="3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5" fillId="0" borderId="6" xfId="0" applyFont="1" applyBorder="1" applyAlignment="1">
      <alignment horizontal="justify" vertical="center" wrapText="1"/>
    </xf>
  </cellXfs>
  <cellStyles count="2325">
    <cellStyle name="20% - Énfasis1" xfId="23" builtinId="30" customBuiltin="1"/>
    <cellStyle name="20% - Énfasis1 2" xfId="47" xr:uid="{00000000-0005-0000-0000-000001000000}"/>
    <cellStyle name="20% - Énfasis1 2 2" xfId="61" xr:uid="{00000000-0005-0000-0000-000002000000}"/>
    <cellStyle name="20% - Énfasis1 2 2 2" xfId="48" xr:uid="{00000000-0005-0000-0000-000003000000}"/>
    <cellStyle name="20% - Énfasis1 2 2 2 2" xfId="1982" xr:uid="{00000000-0005-0000-0000-000004000000}"/>
    <cellStyle name="20% - Énfasis1 2 2 2 3" xfId="2160" xr:uid="{00000000-0005-0000-0000-000005000000}"/>
    <cellStyle name="20% - Énfasis1 2 2 2 4" xfId="1167" xr:uid="{00000000-0005-0000-0000-000006000000}"/>
    <cellStyle name="20% - Énfasis1 2 2 3" xfId="1575" xr:uid="{00000000-0005-0000-0000-000007000000}"/>
    <cellStyle name="20% - Énfasis1 2 2 4" xfId="2167" xr:uid="{00000000-0005-0000-0000-000008000000}"/>
    <cellStyle name="20% - Énfasis1 2 2 5" xfId="751" xr:uid="{00000000-0005-0000-0000-000009000000}"/>
    <cellStyle name="20% - Énfasis1 2 3" xfId="49" xr:uid="{00000000-0005-0000-0000-00000A000000}"/>
    <cellStyle name="20% - Énfasis1 2 3 2" xfId="1296" xr:uid="{00000000-0005-0000-0000-00000B000000}"/>
    <cellStyle name="20% - Énfasis1 2 3 2 2" xfId="2111" xr:uid="{00000000-0005-0000-0000-00000C000000}"/>
    <cellStyle name="20% - Énfasis1 2 3 3" xfId="1704" xr:uid="{00000000-0005-0000-0000-00000D000000}"/>
    <cellStyle name="20% - Énfasis1 2 3 4" xfId="2161" xr:uid="{00000000-0005-0000-0000-00000E000000}"/>
    <cellStyle name="20% - Énfasis1 2 3 5" xfId="888" xr:uid="{00000000-0005-0000-0000-00000F000000}"/>
    <cellStyle name="20% - Énfasis1 2 4" xfId="1032" xr:uid="{00000000-0005-0000-0000-000010000000}"/>
    <cellStyle name="20% - Énfasis1 2 4 2" xfId="1847" xr:uid="{00000000-0005-0000-0000-000011000000}"/>
    <cellStyle name="20% - Énfasis1 2 5" xfId="613" xr:uid="{00000000-0005-0000-0000-000012000000}"/>
    <cellStyle name="20% - Énfasis1 2 6" xfId="1440" xr:uid="{00000000-0005-0000-0000-000013000000}"/>
    <cellStyle name="20% - Énfasis1 2 7" xfId="2159" xr:uid="{00000000-0005-0000-0000-000014000000}"/>
    <cellStyle name="20% - Énfasis1 2 8" xfId="479" xr:uid="{00000000-0005-0000-0000-000015000000}"/>
    <cellStyle name="20% - Énfasis1 3" xfId="63" xr:uid="{00000000-0005-0000-0000-000016000000}"/>
    <cellStyle name="20% - Énfasis1 3 2" xfId="64" xr:uid="{00000000-0005-0000-0000-000017000000}"/>
    <cellStyle name="20% - Énfasis1 3 2 2" xfId="65" xr:uid="{00000000-0005-0000-0000-000018000000}"/>
    <cellStyle name="20% - Énfasis1 3 2 2 2" xfId="2170" xr:uid="{00000000-0005-0000-0000-000019000000}"/>
    <cellStyle name="20% - Énfasis1 3 2 2 3" xfId="1886" xr:uid="{00000000-0005-0000-0000-00001A000000}"/>
    <cellStyle name="20% - Énfasis1 3 2 3" xfId="2169" xr:uid="{00000000-0005-0000-0000-00001B000000}"/>
    <cellStyle name="20% - Énfasis1 3 2 4" xfId="1071" xr:uid="{00000000-0005-0000-0000-00001C000000}"/>
    <cellStyle name="20% - Énfasis1 3 3" xfId="66" xr:uid="{00000000-0005-0000-0000-00001D000000}"/>
    <cellStyle name="20% - Énfasis1 3 3 2" xfId="2171" xr:uid="{00000000-0005-0000-0000-00001E000000}"/>
    <cellStyle name="20% - Énfasis1 3 3 3" xfId="1479" xr:uid="{00000000-0005-0000-0000-00001F000000}"/>
    <cellStyle name="20% - Énfasis1 3 4" xfId="2168" xr:uid="{00000000-0005-0000-0000-000020000000}"/>
    <cellStyle name="20% - Énfasis1 3 5" xfId="652" xr:uid="{00000000-0005-0000-0000-000021000000}"/>
    <cellStyle name="20% - Énfasis1 4" xfId="67" xr:uid="{00000000-0005-0000-0000-000022000000}"/>
    <cellStyle name="20% - Énfasis1 4 2" xfId="68" xr:uid="{00000000-0005-0000-0000-000023000000}"/>
    <cellStyle name="20% - Énfasis1 4 2 2" xfId="69" xr:uid="{00000000-0005-0000-0000-000024000000}"/>
    <cellStyle name="20% - Énfasis1 4 2 2 2" xfId="2174" xr:uid="{00000000-0005-0000-0000-000025000000}"/>
    <cellStyle name="20% - Énfasis1 4 2 2 3" xfId="2025" xr:uid="{00000000-0005-0000-0000-000026000000}"/>
    <cellStyle name="20% - Énfasis1 4 2 3" xfId="2173" xr:uid="{00000000-0005-0000-0000-000027000000}"/>
    <cellStyle name="20% - Énfasis1 4 2 4" xfId="1210" xr:uid="{00000000-0005-0000-0000-000028000000}"/>
    <cellStyle name="20% - Énfasis1 4 3" xfId="70" xr:uid="{00000000-0005-0000-0000-000029000000}"/>
    <cellStyle name="20% - Énfasis1 4 3 2" xfId="2175" xr:uid="{00000000-0005-0000-0000-00002A000000}"/>
    <cellStyle name="20% - Énfasis1 4 3 3" xfId="1618" xr:uid="{00000000-0005-0000-0000-00002B000000}"/>
    <cellStyle name="20% - Énfasis1 4 4" xfId="2172" xr:uid="{00000000-0005-0000-0000-00002C000000}"/>
    <cellStyle name="20% - Énfasis1 4 5" xfId="802" xr:uid="{00000000-0005-0000-0000-00002D000000}"/>
    <cellStyle name="20% - Énfasis1 5" xfId="934" xr:uid="{00000000-0005-0000-0000-00002E000000}"/>
    <cellStyle name="20% - Énfasis1 5 2" xfId="1750" xr:uid="{00000000-0005-0000-0000-00002F000000}"/>
    <cellStyle name="20% - Énfasis1 6" xfId="522" xr:uid="{00000000-0005-0000-0000-000030000000}"/>
    <cellStyle name="20% - Énfasis1 7" xfId="1349" xr:uid="{00000000-0005-0000-0000-000031000000}"/>
    <cellStyle name="20% - Énfasis2" xfId="27" builtinId="34" customBuiltin="1"/>
    <cellStyle name="20% - Énfasis2 2" xfId="71" xr:uid="{00000000-0005-0000-0000-000033000000}"/>
    <cellStyle name="20% - Énfasis2 2 2" xfId="72" xr:uid="{00000000-0005-0000-0000-000034000000}"/>
    <cellStyle name="20% - Énfasis2 2 2 2" xfId="73" xr:uid="{00000000-0005-0000-0000-000035000000}"/>
    <cellStyle name="20% - Énfasis2 2 2 2 2" xfId="1984" xr:uid="{00000000-0005-0000-0000-000036000000}"/>
    <cellStyle name="20% - Énfasis2 2 2 2 3" xfId="2178" xr:uid="{00000000-0005-0000-0000-000037000000}"/>
    <cellStyle name="20% - Énfasis2 2 2 2 4" xfId="1169" xr:uid="{00000000-0005-0000-0000-000038000000}"/>
    <cellStyle name="20% - Énfasis2 2 2 3" xfId="1577" xr:uid="{00000000-0005-0000-0000-000039000000}"/>
    <cellStyle name="20% - Énfasis2 2 2 4" xfId="2177" xr:uid="{00000000-0005-0000-0000-00003A000000}"/>
    <cellStyle name="20% - Énfasis2 2 2 5" xfId="753" xr:uid="{00000000-0005-0000-0000-00003B000000}"/>
    <cellStyle name="20% - Énfasis2 2 3" xfId="74" xr:uid="{00000000-0005-0000-0000-00003C000000}"/>
    <cellStyle name="20% - Énfasis2 2 3 2" xfId="1298" xr:uid="{00000000-0005-0000-0000-00003D000000}"/>
    <cellStyle name="20% - Énfasis2 2 3 2 2" xfId="2113" xr:uid="{00000000-0005-0000-0000-00003E000000}"/>
    <cellStyle name="20% - Énfasis2 2 3 3" xfId="1706" xr:uid="{00000000-0005-0000-0000-00003F000000}"/>
    <cellStyle name="20% - Énfasis2 2 3 4" xfId="2179" xr:uid="{00000000-0005-0000-0000-000040000000}"/>
    <cellStyle name="20% - Énfasis2 2 3 5" xfId="890" xr:uid="{00000000-0005-0000-0000-000041000000}"/>
    <cellStyle name="20% - Énfasis2 2 4" xfId="1034" xr:uid="{00000000-0005-0000-0000-000042000000}"/>
    <cellStyle name="20% - Énfasis2 2 4 2" xfId="1849" xr:uid="{00000000-0005-0000-0000-000043000000}"/>
    <cellStyle name="20% - Énfasis2 2 5" xfId="615" xr:uid="{00000000-0005-0000-0000-000044000000}"/>
    <cellStyle name="20% - Énfasis2 2 6" xfId="1442" xr:uid="{00000000-0005-0000-0000-000045000000}"/>
    <cellStyle name="20% - Énfasis2 2 7" xfId="2176" xr:uid="{00000000-0005-0000-0000-000046000000}"/>
    <cellStyle name="20% - Énfasis2 2 8" xfId="481" xr:uid="{00000000-0005-0000-0000-000047000000}"/>
    <cellStyle name="20% - Énfasis2 3" xfId="75" xr:uid="{00000000-0005-0000-0000-000048000000}"/>
    <cellStyle name="20% - Énfasis2 3 2" xfId="76" xr:uid="{00000000-0005-0000-0000-000049000000}"/>
    <cellStyle name="20% - Énfasis2 3 2 2" xfId="77" xr:uid="{00000000-0005-0000-0000-00004A000000}"/>
    <cellStyle name="20% - Énfasis2 3 2 2 2" xfId="2182" xr:uid="{00000000-0005-0000-0000-00004B000000}"/>
    <cellStyle name="20% - Énfasis2 3 2 2 3" xfId="1888" xr:uid="{00000000-0005-0000-0000-00004C000000}"/>
    <cellStyle name="20% - Énfasis2 3 2 3" xfId="2181" xr:uid="{00000000-0005-0000-0000-00004D000000}"/>
    <cellStyle name="20% - Énfasis2 3 2 4" xfId="1073" xr:uid="{00000000-0005-0000-0000-00004E000000}"/>
    <cellStyle name="20% - Énfasis2 3 3" xfId="78" xr:uid="{00000000-0005-0000-0000-00004F000000}"/>
    <cellStyle name="20% - Énfasis2 3 3 2" xfId="2183" xr:uid="{00000000-0005-0000-0000-000050000000}"/>
    <cellStyle name="20% - Énfasis2 3 3 3" xfId="1481" xr:uid="{00000000-0005-0000-0000-000051000000}"/>
    <cellStyle name="20% - Énfasis2 3 4" xfId="2180" xr:uid="{00000000-0005-0000-0000-000052000000}"/>
    <cellStyle name="20% - Énfasis2 3 5" xfId="654" xr:uid="{00000000-0005-0000-0000-000053000000}"/>
    <cellStyle name="20% - Énfasis2 4" xfId="79" xr:uid="{00000000-0005-0000-0000-000054000000}"/>
    <cellStyle name="20% - Énfasis2 4 2" xfId="80" xr:uid="{00000000-0005-0000-0000-000055000000}"/>
    <cellStyle name="20% - Énfasis2 4 2 2" xfId="81" xr:uid="{00000000-0005-0000-0000-000056000000}"/>
    <cellStyle name="20% - Énfasis2 4 2 2 2" xfId="2186" xr:uid="{00000000-0005-0000-0000-000057000000}"/>
    <cellStyle name="20% - Énfasis2 4 2 2 3" xfId="2027" xr:uid="{00000000-0005-0000-0000-000058000000}"/>
    <cellStyle name="20% - Énfasis2 4 2 3" xfId="2185" xr:uid="{00000000-0005-0000-0000-000059000000}"/>
    <cellStyle name="20% - Énfasis2 4 2 4" xfId="1212" xr:uid="{00000000-0005-0000-0000-00005A000000}"/>
    <cellStyle name="20% - Énfasis2 4 3" xfId="82" xr:uid="{00000000-0005-0000-0000-00005B000000}"/>
    <cellStyle name="20% - Énfasis2 4 3 2" xfId="2187" xr:uid="{00000000-0005-0000-0000-00005C000000}"/>
    <cellStyle name="20% - Énfasis2 4 3 3" xfId="1620" xr:uid="{00000000-0005-0000-0000-00005D000000}"/>
    <cellStyle name="20% - Énfasis2 4 4" xfId="2184" xr:uid="{00000000-0005-0000-0000-00005E000000}"/>
    <cellStyle name="20% - Énfasis2 4 5" xfId="804" xr:uid="{00000000-0005-0000-0000-00005F000000}"/>
    <cellStyle name="20% - Énfasis2 5" xfId="936" xr:uid="{00000000-0005-0000-0000-000060000000}"/>
    <cellStyle name="20% - Énfasis2 5 2" xfId="1752" xr:uid="{00000000-0005-0000-0000-000061000000}"/>
    <cellStyle name="20% - Énfasis2 6" xfId="524" xr:uid="{00000000-0005-0000-0000-000062000000}"/>
    <cellStyle name="20% - Énfasis2 7" xfId="1351" xr:uid="{00000000-0005-0000-0000-000063000000}"/>
    <cellStyle name="20% - Énfasis3" xfId="31" builtinId="38" customBuiltin="1"/>
    <cellStyle name="20% - Énfasis3 2" xfId="83" xr:uid="{00000000-0005-0000-0000-000065000000}"/>
    <cellStyle name="20% - Énfasis3 2 2" xfId="84" xr:uid="{00000000-0005-0000-0000-000066000000}"/>
    <cellStyle name="20% - Énfasis3 2 2 2" xfId="85" xr:uid="{00000000-0005-0000-0000-000067000000}"/>
    <cellStyle name="20% - Énfasis3 2 2 2 2" xfId="1986" xr:uid="{00000000-0005-0000-0000-000068000000}"/>
    <cellStyle name="20% - Énfasis3 2 2 2 3" xfId="2190" xr:uid="{00000000-0005-0000-0000-000069000000}"/>
    <cellStyle name="20% - Énfasis3 2 2 2 4" xfId="1171" xr:uid="{00000000-0005-0000-0000-00006A000000}"/>
    <cellStyle name="20% - Énfasis3 2 2 3" xfId="1579" xr:uid="{00000000-0005-0000-0000-00006B000000}"/>
    <cellStyle name="20% - Énfasis3 2 2 4" xfId="2189" xr:uid="{00000000-0005-0000-0000-00006C000000}"/>
    <cellStyle name="20% - Énfasis3 2 2 5" xfId="755" xr:uid="{00000000-0005-0000-0000-00006D000000}"/>
    <cellStyle name="20% - Énfasis3 2 3" xfId="86" xr:uid="{00000000-0005-0000-0000-00006E000000}"/>
    <cellStyle name="20% - Énfasis3 2 3 2" xfId="1300" xr:uid="{00000000-0005-0000-0000-00006F000000}"/>
    <cellStyle name="20% - Énfasis3 2 3 2 2" xfId="2115" xr:uid="{00000000-0005-0000-0000-000070000000}"/>
    <cellStyle name="20% - Énfasis3 2 3 3" xfId="1708" xr:uid="{00000000-0005-0000-0000-000071000000}"/>
    <cellStyle name="20% - Énfasis3 2 3 4" xfId="2191" xr:uid="{00000000-0005-0000-0000-000072000000}"/>
    <cellStyle name="20% - Énfasis3 2 3 5" xfId="892" xr:uid="{00000000-0005-0000-0000-000073000000}"/>
    <cellStyle name="20% - Énfasis3 2 4" xfId="1036" xr:uid="{00000000-0005-0000-0000-000074000000}"/>
    <cellStyle name="20% - Énfasis3 2 4 2" xfId="1851" xr:uid="{00000000-0005-0000-0000-000075000000}"/>
    <cellStyle name="20% - Énfasis3 2 5" xfId="617" xr:uid="{00000000-0005-0000-0000-000076000000}"/>
    <cellStyle name="20% - Énfasis3 2 6" xfId="1444" xr:uid="{00000000-0005-0000-0000-000077000000}"/>
    <cellStyle name="20% - Énfasis3 2 7" xfId="2188" xr:uid="{00000000-0005-0000-0000-000078000000}"/>
    <cellStyle name="20% - Énfasis3 2 8" xfId="483" xr:uid="{00000000-0005-0000-0000-000079000000}"/>
    <cellStyle name="20% - Énfasis3 3" xfId="87" xr:uid="{00000000-0005-0000-0000-00007A000000}"/>
    <cellStyle name="20% - Énfasis3 3 2" xfId="88" xr:uid="{00000000-0005-0000-0000-00007B000000}"/>
    <cellStyle name="20% - Énfasis3 3 2 2" xfId="89" xr:uid="{00000000-0005-0000-0000-00007C000000}"/>
    <cellStyle name="20% - Énfasis3 3 2 2 2" xfId="2194" xr:uid="{00000000-0005-0000-0000-00007D000000}"/>
    <cellStyle name="20% - Énfasis3 3 2 2 3" xfId="1890" xr:uid="{00000000-0005-0000-0000-00007E000000}"/>
    <cellStyle name="20% - Énfasis3 3 2 3" xfId="2193" xr:uid="{00000000-0005-0000-0000-00007F000000}"/>
    <cellStyle name="20% - Énfasis3 3 2 4" xfId="1075" xr:uid="{00000000-0005-0000-0000-000080000000}"/>
    <cellStyle name="20% - Énfasis3 3 3" xfId="90" xr:uid="{00000000-0005-0000-0000-000081000000}"/>
    <cellStyle name="20% - Énfasis3 3 3 2" xfId="2195" xr:uid="{00000000-0005-0000-0000-000082000000}"/>
    <cellStyle name="20% - Énfasis3 3 3 3" xfId="1483" xr:uid="{00000000-0005-0000-0000-000083000000}"/>
    <cellStyle name="20% - Énfasis3 3 4" xfId="2192" xr:uid="{00000000-0005-0000-0000-000084000000}"/>
    <cellStyle name="20% - Énfasis3 3 5" xfId="656" xr:uid="{00000000-0005-0000-0000-000085000000}"/>
    <cellStyle name="20% - Énfasis3 4" xfId="91" xr:uid="{00000000-0005-0000-0000-000086000000}"/>
    <cellStyle name="20% - Énfasis3 4 2" xfId="92" xr:uid="{00000000-0005-0000-0000-000087000000}"/>
    <cellStyle name="20% - Énfasis3 4 2 2" xfId="93" xr:uid="{00000000-0005-0000-0000-000088000000}"/>
    <cellStyle name="20% - Énfasis3 4 2 2 2" xfId="2198" xr:uid="{00000000-0005-0000-0000-000089000000}"/>
    <cellStyle name="20% - Énfasis3 4 2 2 3" xfId="2029" xr:uid="{00000000-0005-0000-0000-00008A000000}"/>
    <cellStyle name="20% - Énfasis3 4 2 3" xfId="2197" xr:uid="{00000000-0005-0000-0000-00008B000000}"/>
    <cellStyle name="20% - Énfasis3 4 2 4" xfId="1214" xr:uid="{00000000-0005-0000-0000-00008C000000}"/>
    <cellStyle name="20% - Énfasis3 4 3" xfId="94" xr:uid="{00000000-0005-0000-0000-00008D000000}"/>
    <cellStyle name="20% - Énfasis3 4 3 2" xfId="2199" xr:uid="{00000000-0005-0000-0000-00008E000000}"/>
    <cellStyle name="20% - Énfasis3 4 3 3" xfId="1622" xr:uid="{00000000-0005-0000-0000-00008F000000}"/>
    <cellStyle name="20% - Énfasis3 4 4" xfId="2196" xr:uid="{00000000-0005-0000-0000-000090000000}"/>
    <cellStyle name="20% - Énfasis3 4 5" xfId="806" xr:uid="{00000000-0005-0000-0000-000091000000}"/>
    <cellStyle name="20% - Énfasis3 5" xfId="938" xr:uid="{00000000-0005-0000-0000-000092000000}"/>
    <cellStyle name="20% - Énfasis3 5 2" xfId="1754" xr:uid="{00000000-0005-0000-0000-000093000000}"/>
    <cellStyle name="20% - Énfasis3 6" xfId="526" xr:uid="{00000000-0005-0000-0000-000094000000}"/>
    <cellStyle name="20% - Énfasis3 7" xfId="1353" xr:uid="{00000000-0005-0000-0000-000095000000}"/>
    <cellStyle name="20% - Énfasis4" xfId="35" builtinId="42" customBuiltin="1"/>
    <cellStyle name="20% - Énfasis4 2" xfId="95" xr:uid="{00000000-0005-0000-0000-000097000000}"/>
    <cellStyle name="20% - Énfasis4 2 2" xfId="96" xr:uid="{00000000-0005-0000-0000-000098000000}"/>
    <cellStyle name="20% - Énfasis4 2 2 2" xfId="97" xr:uid="{00000000-0005-0000-0000-000099000000}"/>
    <cellStyle name="20% - Énfasis4 2 2 2 2" xfId="1988" xr:uid="{00000000-0005-0000-0000-00009A000000}"/>
    <cellStyle name="20% - Énfasis4 2 2 2 3" xfId="2202" xr:uid="{00000000-0005-0000-0000-00009B000000}"/>
    <cellStyle name="20% - Énfasis4 2 2 2 4" xfId="1173" xr:uid="{00000000-0005-0000-0000-00009C000000}"/>
    <cellStyle name="20% - Énfasis4 2 2 3" xfId="1581" xr:uid="{00000000-0005-0000-0000-00009D000000}"/>
    <cellStyle name="20% - Énfasis4 2 2 4" xfId="2201" xr:uid="{00000000-0005-0000-0000-00009E000000}"/>
    <cellStyle name="20% - Énfasis4 2 2 5" xfId="757" xr:uid="{00000000-0005-0000-0000-00009F000000}"/>
    <cellStyle name="20% - Énfasis4 2 3" xfId="98" xr:uid="{00000000-0005-0000-0000-0000A0000000}"/>
    <cellStyle name="20% - Énfasis4 2 3 2" xfId="1302" xr:uid="{00000000-0005-0000-0000-0000A1000000}"/>
    <cellStyle name="20% - Énfasis4 2 3 2 2" xfId="2117" xr:uid="{00000000-0005-0000-0000-0000A2000000}"/>
    <cellStyle name="20% - Énfasis4 2 3 3" xfId="1710" xr:uid="{00000000-0005-0000-0000-0000A3000000}"/>
    <cellStyle name="20% - Énfasis4 2 3 4" xfId="2203" xr:uid="{00000000-0005-0000-0000-0000A4000000}"/>
    <cellStyle name="20% - Énfasis4 2 3 5" xfId="894" xr:uid="{00000000-0005-0000-0000-0000A5000000}"/>
    <cellStyle name="20% - Énfasis4 2 4" xfId="1038" xr:uid="{00000000-0005-0000-0000-0000A6000000}"/>
    <cellStyle name="20% - Énfasis4 2 4 2" xfId="1853" xr:uid="{00000000-0005-0000-0000-0000A7000000}"/>
    <cellStyle name="20% - Énfasis4 2 5" xfId="619" xr:uid="{00000000-0005-0000-0000-0000A8000000}"/>
    <cellStyle name="20% - Énfasis4 2 6" xfId="1446" xr:uid="{00000000-0005-0000-0000-0000A9000000}"/>
    <cellStyle name="20% - Énfasis4 2 7" xfId="2200" xr:uid="{00000000-0005-0000-0000-0000AA000000}"/>
    <cellStyle name="20% - Énfasis4 2 8" xfId="485" xr:uid="{00000000-0005-0000-0000-0000AB000000}"/>
    <cellStyle name="20% - Énfasis4 3" xfId="99" xr:uid="{00000000-0005-0000-0000-0000AC000000}"/>
    <cellStyle name="20% - Énfasis4 3 2" xfId="100" xr:uid="{00000000-0005-0000-0000-0000AD000000}"/>
    <cellStyle name="20% - Énfasis4 3 2 2" xfId="101" xr:uid="{00000000-0005-0000-0000-0000AE000000}"/>
    <cellStyle name="20% - Énfasis4 3 2 2 2" xfId="2206" xr:uid="{00000000-0005-0000-0000-0000AF000000}"/>
    <cellStyle name="20% - Énfasis4 3 2 2 3" xfId="1892" xr:uid="{00000000-0005-0000-0000-0000B0000000}"/>
    <cellStyle name="20% - Énfasis4 3 2 3" xfId="2205" xr:uid="{00000000-0005-0000-0000-0000B1000000}"/>
    <cellStyle name="20% - Énfasis4 3 2 4" xfId="1077" xr:uid="{00000000-0005-0000-0000-0000B2000000}"/>
    <cellStyle name="20% - Énfasis4 3 3" xfId="102" xr:uid="{00000000-0005-0000-0000-0000B3000000}"/>
    <cellStyle name="20% - Énfasis4 3 3 2" xfId="2207" xr:uid="{00000000-0005-0000-0000-0000B4000000}"/>
    <cellStyle name="20% - Énfasis4 3 3 3" xfId="1485" xr:uid="{00000000-0005-0000-0000-0000B5000000}"/>
    <cellStyle name="20% - Énfasis4 3 4" xfId="2204" xr:uid="{00000000-0005-0000-0000-0000B6000000}"/>
    <cellStyle name="20% - Énfasis4 3 5" xfId="658" xr:uid="{00000000-0005-0000-0000-0000B7000000}"/>
    <cellStyle name="20% - Énfasis4 4" xfId="103" xr:uid="{00000000-0005-0000-0000-0000B8000000}"/>
    <cellStyle name="20% - Énfasis4 4 2" xfId="104" xr:uid="{00000000-0005-0000-0000-0000B9000000}"/>
    <cellStyle name="20% - Énfasis4 4 2 2" xfId="105" xr:uid="{00000000-0005-0000-0000-0000BA000000}"/>
    <cellStyle name="20% - Énfasis4 4 2 2 2" xfId="2210" xr:uid="{00000000-0005-0000-0000-0000BB000000}"/>
    <cellStyle name="20% - Énfasis4 4 2 2 3" xfId="2031" xr:uid="{00000000-0005-0000-0000-0000BC000000}"/>
    <cellStyle name="20% - Énfasis4 4 2 3" xfId="2209" xr:uid="{00000000-0005-0000-0000-0000BD000000}"/>
    <cellStyle name="20% - Énfasis4 4 2 4" xfId="1216" xr:uid="{00000000-0005-0000-0000-0000BE000000}"/>
    <cellStyle name="20% - Énfasis4 4 3" xfId="106" xr:uid="{00000000-0005-0000-0000-0000BF000000}"/>
    <cellStyle name="20% - Énfasis4 4 3 2" xfId="2211" xr:uid="{00000000-0005-0000-0000-0000C0000000}"/>
    <cellStyle name="20% - Énfasis4 4 3 3" xfId="1624" xr:uid="{00000000-0005-0000-0000-0000C1000000}"/>
    <cellStyle name="20% - Énfasis4 4 4" xfId="2208" xr:uid="{00000000-0005-0000-0000-0000C2000000}"/>
    <cellStyle name="20% - Énfasis4 4 5" xfId="808" xr:uid="{00000000-0005-0000-0000-0000C3000000}"/>
    <cellStyle name="20% - Énfasis4 5" xfId="940" xr:uid="{00000000-0005-0000-0000-0000C4000000}"/>
    <cellStyle name="20% - Énfasis4 5 2" xfId="1756" xr:uid="{00000000-0005-0000-0000-0000C5000000}"/>
    <cellStyle name="20% - Énfasis4 6" xfId="528" xr:uid="{00000000-0005-0000-0000-0000C6000000}"/>
    <cellStyle name="20% - Énfasis4 7" xfId="1355" xr:uid="{00000000-0005-0000-0000-0000C7000000}"/>
    <cellStyle name="20% - Énfasis5" xfId="39" builtinId="46" customBuiltin="1"/>
    <cellStyle name="20% - Énfasis5 2" xfId="107" xr:uid="{00000000-0005-0000-0000-0000C9000000}"/>
    <cellStyle name="20% - Énfasis5 2 2" xfId="108" xr:uid="{00000000-0005-0000-0000-0000CA000000}"/>
    <cellStyle name="20% - Énfasis5 2 2 2" xfId="109" xr:uid="{00000000-0005-0000-0000-0000CB000000}"/>
    <cellStyle name="20% - Énfasis5 2 2 2 2" xfId="1990" xr:uid="{00000000-0005-0000-0000-0000CC000000}"/>
    <cellStyle name="20% - Énfasis5 2 2 2 3" xfId="2214" xr:uid="{00000000-0005-0000-0000-0000CD000000}"/>
    <cellStyle name="20% - Énfasis5 2 2 2 4" xfId="1175" xr:uid="{00000000-0005-0000-0000-0000CE000000}"/>
    <cellStyle name="20% - Énfasis5 2 2 3" xfId="1583" xr:uid="{00000000-0005-0000-0000-0000CF000000}"/>
    <cellStyle name="20% - Énfasis5 2 2 4" xfId="2213" xr:uid="{00000000-0005-0000-0000-0000D0000000}"/>
    <cellStyle name="20% - Énfasis5 2 2 5" xfId="759" xr:uid="{00000000-0005-0000-0000-0000D1000000}"/>
    <cellStyle name="20% - Énfasis5 2 3" xfId="110" xr:uid="{00000000-0005-0000-0000-0000D2000000}"/>
    <cellStyle name="20% - Énfasis5 2 3 2" xfId="1304" xr:uid="{00000000-0005-0000-0000-0000D3000000}"/>
    <cellStyle name="20% - Énfasis5 2 3 2 2" xfId="2119" xr:uid="{00000000-0005-0000-0000-0000D4000000}"/>
    <cellStyle name="20% - Énfasis5 2 3 3" xfId="1712" xr:uid="{00000000-0005-0000-0000-0000D5000000}"/>
    <cellStyle name="20% - Énfasis5 2 3 4" xfId="2215" xr:uid="{00000000-0005-0000-0000-0000D6000000}"/>
    <cellStyle name="20% - Énfasis5 2 3 5" xfId="896" xr:uid="{00000000-0005-0000-0000-0000D7000000}"/>
    <cellStyle name="20% - Énfasis5 2 4" xfId="1040" xr:uid="{00000000-0005-0000-0000-0000D8000000}"/>
    <cellStyle name="20% - Énfasis5 2 4 2" xfId="1855" xr:uid="{00000000-0005-0000-0000-0000D9000000}"/>
    <cellStyle name="20% - Énfasis5 2 5" xfId="621" xr:uid="{00000000-0005-0000-0000-0000DA000000}"/>
    <cellStyle name="20% - Énfasis5 2 6" xfId="1448" xr:uid="{00000000-0005-0000-0000-0000DB000000}"/>
    <cellStyle name="20% - Énfasis5 2 7" xfId="2212" xr:uid="{00000000-0005-0000-0000-0000DC000000}"/>
    <cellStyle name="20% - Énfasis5 2 8" xfId="487" xr:uid="{00000000-0005-0000-0000-0000DD000000}"/>
    <cellStyle name="20% - Énfasis5 3" xfId="111" xr:uid="{00000000-0005-0000-0000-0000DE000000}"/>
    <cellStyle name="20% - Énfasis5 3 2" xfId="112" xr:uid="{00000000-0005-0000-0000-0000DF000000}"/>
    <cellStyle name="20% - Énfasis5 3 2 2" xfId="113" xr:uid="{00000000-0005-0000-0000-0000E0000000}"/>
    <cellStyle name="20% - Énfasis5 3 2 2 2" xfId="2218" xr:uid="{00000000-0005-0000-0000-0000E1000000}"/>
    <cellStyle name="20% - Énfasis5 3 2 2 3" xfId="1894" xr:uid="{00000000-0005-0000-0000-0000E2000000}"/>
    <cellStyle name="20% - Énfasis5 3 2 3" xfId="2217" xr:uid="{00000000-0005-0000-0000-0000E3000000}"/>
    <cellStyle name="20% - Énfasis5 3 2 4" xfId="1079" xr:uid="{00000000-0005-0000-0000-0000E4000000}"/>
    <cellStyle name="20% - Énfasis5 3 3" xfId="114" xr:uid="{00000000-0005-0000-0000-0000E5000000}"/>
    <cellStyle name="20% - Énfasis5 3 3 2" xfId="2219" xr:uid="{00000000-0005-0000-0000-0000E6000000}"/>
    <cellStyle name="20% - Énfasis5 3 3 3" xfId="1487" xr:uid="{00000000-0005-0000-0000-0000E7000000}"/>
    <cellStyle name="20% - Énfasis5 3 4" xfId="2216" xr:uid="{00000000-0005-0000-0000-0000E8000000}"/>
    <cellStyle name="20% - Énfasis5 3 5" xfId="660" xr:uid="{00000000-0005-0000-0000-0000E9000000}"/>
    <cellStyle name="20% - Énfasis5 4" xfId="115" xr:uid="{00000000-0005-0000-0000-0000EA000000}"/>
    <cellStyle name="20% - Énfasis5 4 2" xfId="116" xr:uid="{00000000-0005-0000-0000-0000EB000000}"/>
    <cellStyle name="20% - Énfasis5 4 2 2" xfId="117" xr:uid="{00000000-0005-0000-0000-0000EC000000}"/>
    <cellStyle name="20% - Énfasis5 4 2 2 2" xfId="2222" xr:uid="{00000000-0005-0000-0000-0000ED000000}"/>
    <cellStyle name="20% - Énfasis5 4 2 2 3" xfId="2033" xr:uid="{00000000-0005-0000-0000-0000EE000000}"/>
    <cellStyle name="20% - Énfasis5 4 2 3" xfId="2221" xr:uid="{00000000-0005-0000-0000-0000EF000000}"/>
    <cellStyle name="20% - Énfasis5 4 2 4" xfId="1218" xr:uid="{00000000-0005-0000-0000-0000F0000000}"/>
    <cellStyle name="20% - Énfasis5 4 3" xfId="118" xr:uid="{00000000-0005-0000-0000-0000F1000000}"/>
    <cellStyle name="20% - Énfasis5 4 3 2" xfId="2223" xr:uid="{00000000-0005-0000-0000-0000F2000000}"/>
    <cellStyle name="20% - Énfasis5 4 3 3" xfId="1626" xr:uid="{00000000-0005-0000-0000-0000F3000000}"/>
    <cellStyle name="20% - Énfasis5 4 4" xfId="2220" xr:uid="{00000000-0005-0000-0000-0000F4000000}"/>
    <cellStyle name="20% - Énfasis5 4 5" xfId="810" xr:uid="{00000000-0005-0000-0000-0000F5000000}"/>
    <cellStyle name="20% - Énfasis5 5" xfId="942" xr:uid="{00000000-0005-0000-0000-0000F6000000}"/>
    <cellStyle name="20% - Énfasis5 5 2" xfId="1758" xr:uid="{00000000-0005-0000-0000-0000F7000000}"/>
    <cellStyle name="20% - Énfasis5 6" xfId="530" xr:uid="{00000000-0005-0000-0000-0000F8000000}"/>
    <cellStyle name="20% - Énfasis5 7" xfId="1357" xr:uid="{00000000-0005-0000-0000-0000F9000000}"/>
    <cellStyle name="20% - Énfasis6" xfId="43" builtinId="50" customBuiltin="1"/>
    <cellStyle name="20% - Énfasis6 2" xfId="119" xr:uid="{00000000-0005-0000-0000-0000FB000000}"/>
    <cellStyle name="20% - Énfasis6 2 2" xfId="120" xr:uid="{00000000-0005-0000-0000-0000FC000000}"/>
    <cellStyle name="20% - Énfasis6 2 2 2" xfId="121" xr:uid="{00000000-0005-0000-0000-0000FD000000}"/>
    <cellStyle name="20% - Énfasis6 2 2 2 2" xfId="1992" xr:uid="{00000000-0005-0000-0000-0000FE000000}"/>
    <cellStyle name="20% - Énfasis6 2 2 2 3" xfId="2226" xr:uid="{00000000-0005-0000-0000-0000FF000000}"/>
    <cellStyle name="20% - Énfasis6 2 2 2 4" xfId="1177" xr:uid="{00000000-0005-0000-0000-000000010000}"/>
    <cellStyle name="20% - Énfasis6 2 2 3" xfId="1585" xr:uid="{00000000-0005-0000-0000-000001010000}"/>
    <cellStyle name="20% - Énfasis6 2 2 4" xfId="2225" xr:uid="{00000000-0005-0000-0000-000002010000}"/>
    <cellStyle name="20% - Énfasis6 2 2 5" xfId="761" xr:uid="{00000000-0005-0000-0000-000003010000}"/>
    <cellStyle name="20% - Énfasis6 2 3" xfId="122" xr:uid="{00000000-0005-0000-0000-000004010000}"/>
    <cellStyle name="20% - Énfasis6 2 3 2" xfId="1306" xr:uid="{00000000-0005-0000-0000-000005010000}"/>
    <cellStyle name="20% - Énfasis6 2 3 2 2" xfId="2121" xr:uid="{00000000-0005-0000-0000-000006010000}"/>
    <cellStyle name="20% - Énfasis6 2 3 3" xfId="1714" xr:uid="{00000000-0005-0000-0000-000007010000}"/>
    <cellStyle name="20% - Énfasis6 2 3 4" xfId="2227" xr:uid="{00000000-0005-0000-0000-000008010000}"/>
    <cellStyle name="20% - Énfasis6 2 3 5" xfId="898" xr:uid="{00000000-0005-0000-0000-000009010000}"/>
    <cellStyle name="20% - Énfasis6 2 4" xfId="1042" xr:uid="{00000000-0005-0000-0000-00000A010000}"/>
    <cellStyle name="20% - Énfasis6 2 4 2" xfId="1857" xr:uid="{00000000-0005-0000-0000-00000B010000}"/>
    <cellStyle name="20% - Énfasis6 2 5" xfId="623" xr:uid="{00000000-0005-0000-0000-00000C010000}"/>
    <cellStyle name="20% - Énfasis6 2 6" xfId="1450" xr:uid="{00000000-0005-0000-0000-00000D010000}"/>
    <cellStyle name="20% - Énfasis6 2 7" xfId="2224" xr:uid="{00000000-0005-0000-0000-00000E010000}"/>
    <cellStyle name="20% - Énfasis6 2 8" xfId="489" xr:uid="{00000000-0005-0000-0000-00000F010000}"/>
    <cellStyle name="20% - Énfasis6 3" xfId="123" xr:uid="{00000000-0005-0000-0000-000010010000}"/>
    <cellStyle name="20% - Énfasis6 3 2" xfId="124" xr:uid="{00000000-0005-0000-0000-000011010000}"/>
    <cellStyle name="20% - Énfasis6 3 2 2" xfId="125" xr:uid="{00000000-0005-0000-0000-000012010000}"/>
    <cellStyle name="20% - Énfasis6 3 2 2 2" xfId="2230" xr:uid="{00000000-0005-0000-0000-000013010000}"/>
    <cellStyle name="20% - Énfasis6 3 2 2 3" xfId="1896" xr:uid="{00000000-0005-0000-0000-000014010000}"/>
    <cellStyle name="20% - Énfasis6 3 2 3" xfId="2229" xr:uid="{00000000-0005-0000-0000-000015010000}"/>
    <cellStyle name="20% - Énfasis6 3 2 4" xfId="1081" xr:uid="{00000000-0005-0000-0000-000016010000}"/>
    <cellStyle name="20% - Énfasis6 3 3" xfId="126" xr:uid="{00000000-0005-0000-0000-000017010000}"/>
    <cellStyle name="20% - Énfasis6 3 3 2" xfId="2231" xr:uid="{00000000-0005-0000-0000-000018010000}"/>
    <cellStyle name="20% - Énfasis6 3 3 3" xfId="1489" xr:uid="{00000000-0005-0000-0000-000019010000}"/>
    <cellStyle name="20% - Énfasis6 3 4" xfId="2228" xr:uid="{00000000-0005-0000-0000-00001A010000}"/>
    <cellStyle name="20% - Énfasis6 3 5" xfId="662" xr:uid="{00000000-0005-0000-0000-00001B010000}"/>
    <cellStyle name="20% - Énfasis6 4" xfId="127" xr:uid="{00000000-0005-0000-0000-00001C010000}"/>
    <cellStyle name="20% - Énfasis6 4 2" xfId="128" xr:uid="{00000000-0005-0000-0000-00001D010000}"/>
    <cellStyle name="20% - Énfasis6 4 2 2" xfId="129" xr:uid="{00000000-0005-0000-0000-00001E010000}"/>
    <cellStyle name="20% - Énfasis6 4 2 2 2" xfId="2234" xr:uid="{00000000-0005-0000-0000-00001F010000}"/>
    <cellStyle name="20% - Énfasis6 4 2 2 3" xfId="2035" xr:uid="{00000000-0005-0000-0000-000020010000}"/>
    <cellStyle name="20% - Énfasis6 4 2 3" xfId="2233" xr:uid="{00000000-0005-0000-0000-000021010000}"/>
    <cellStyle name="20% - Énfasis6 4 2 4" xfId="1220" xr:uid="{00000000-0005-0000-0000-000022010000}"/>
    <cellStyle name="20% - Énfasis6 4 3" xfId="130" xr:uid="{00000000-0005-0000-0000-000023010000}"/>
    <cellStyle name="20% - Énfasis6 4 3 2" xfId="2235" xr:uid="{00000000-0005-0000-0000-000024010000}"/>
    <cellStyle name="20% - Énfasis6 4 3 3" xfId="1628" xr:uid="{00000000-0005-0000-0000-000025010000}"/>
    <cellStyle name="20% - Énfasis6 4 4" xfId="2232" xr:uid="{00000000-0005-0000-0000-000026010000}"/>
    <cellStyle name="20% - Énfasis6 4 5" xfId="812" xr:uid="{00000000-0005-0000-0000-000027010000}"/>
    <cellStyle name="20% - Énfasis6 5" xfId="944" xr:uid="{00000000-0005-0000-0000-000028010000}"/>
    <cellStyle name="20% - Énfasis6 5 2" xfId="1760" xr:uid="{00000000-0005-0000-0000-000029010000}"/>
    <cellStyle name="20% - Énfasis6 6" xfId="532" xr:uid="{00000000-0005-0000-0000-00002A010000}"/>
    <cellStyle name="20% - Énfasis6 7" xfId="1359" xr:uid="{00000000-0005-0000-0000-00002B010000}"/>
    <cellStyle name="40% - Énfasis1" xfId="24" builtinId="31" customBuiltin="1"/>
    <cellStyle name="40% - Énfasis1 2" xfId="131" xr:uid="{00000000-0005-0000-0000-00002D010000}"/>
    <cellStyle name="40% - Énfasis1 2 2" xfId="132" xr:uid="{00000000-0005-0000-0000-00002E010000}"/>
    <cellStyle name="40% - Énfasis1 2 2 2" xfId="133" xr:uid="{00000000-0005-0000-0000-00002F010000}"/>
    <cellStyle name="40% - Énfasis1 2 2 2 2" xfId="1983" xr:uid="{00000000-0005-0000-0000-000030010000}"/>
    <cellStyle name="40% - Énfasis1 2 2 2 3" xfId="2238" xr:uid="{00000000-0005-0000-0000-000031010000}"/>
    <cellStyle name="40% - Énfasis1 2 2 2 4" xfId="1168" xr:uid="{00000000-0005-0000-0000-000032010000}"/>
    <cellStyle name="40% - Énfasis1 2 2 3" xfId="1576" xr:uid="{00000000-0005-0000-0000-000033010000}"/>
    <cellStyle name="40% - Énfasis1 2 2 4" xfId="2237" xr:uid="{00000000-0005-0000-0000-000034010000}"/>
    <cellStyle name="40% - Énfasis1 2 2 5" xfId="752" xr:uid="{00000000-0005-0000-0000-000035010000}"/>
    <cellStyle name="40% - Énfasis1 2 3" xfId="134" xr:uid="{00000000-0005-0000-0000-000036010000}"/>
    <cellStyle name="40% - Énfasis1 2 3 2" xfId="1297" xr:uid="{00000000-0005-0000-0000-000037010000}"/>
    <cellStyle name="40% - Énfasis1 2 3 2 2" xfId="2112" xr:uid="{00000000-0005-0000-0000-000038010000}"/>
    <cellStyle name="40% - Énfasis1 2 3 3" xfId="1705" xr:uid="{00000000-0005-0000-0000-000039010000}"/>
    <cellStyle name="40% - Énfasis1 2 3 4" xfId="2239" xr:uid="{00000000-0005-0000-0000-00003A010000}"/>
    <cellStyle name="40% - Énfasis1 2 3 5" xfId="889" xr:uid="{00000000-0005-0000-0000-00003B010000}"/>
    <cellStyle name="40% - Énfasis1 2 4" xfId="1033" xr:uid="{00000000-0005-0000-0000-00003C010000}"/>
    <cellStyle name="40% - Énfasis1 2 4 2" xfId="1848" xr:uid="{00000000-0005-0000-0000-00003D010000}"/>
    <cellStyle name="40% - Énfasis1 2 5" xfId="614" xr:uid="{00000000-0005-0000-0000-00003E010000}"/>
    <cellStyle name="40% - Énfasis1 2 6" xfId="1441" xr:uid="{00000000-0005-0000-0000-00003F010000}"/>
    <cellStyle name="40% - Énfasis1 2 7" xfId="2236" xr:uid="{00000000-0005-0000-0000-000040010000}"/>
    <cellStyle name="40% - Énfasis1 2 8" xfId="480" xr:uid="{00000000-0005-0000-0000-000041010000}"/>
    <cellStyle name="40% - Énfasis1 3" xfId="135" xr:uid="{00000000-0005-0000-0000-000042010000}"/>
    <cellStyle name="40% - Énfasis1 3 2" xfId="136" xr:uid="{00000000-0005-0000-0000-000043010000}"/>
    <cellStyle name="40% - Énfasis1 3 2 2" xfId="137" xr:uid="{00000000-0005-0000-0000-000044010000}"/>
    <cellStyle name="40% - Énfasis1 3 2 2 2" xfId="2242" xr:uid="{00000000-0005-0000-0000-000045010000}"/>
    <cellStyle name="40% - Énfasis1 3 2 2 3" xfId="1887" xr:uid="{00000000-0005-0000-0000-000046010000}"/>
    <cellStyle name="40% - Énfasis1 3 2 3" xfId="2241" xr:uid="{00000000-0005-0000-0000-000047010000}"/>
    <cellStyle name="40% - Énfasis1 3 2 4" xfId="1072" xr:uid="{00000000-0005-0000-0000-000048010000}"/>
    <cellStyle name="40% - Énfasis1 3 3" xfId="138" xr:uid="{00000000-0005-0000-0000-000049010000}"/>
    <cellStyle name="40% - Énfasis1 3 3 2" xfId="2243" xr:uid="{00000000-0005-0000-0000-00004A010000}"/>
    <cellStyle name="40% - Énfasis1 3 3 3" xfId="1480" xr:uid="{00000000-0005-0000-0000-00004B010000}"/>
    <cellStyle name="40% - Énfasis1 3 4" xfId="2240" xr:uid="{00000000-0005-0000-0000-00004C010000}"/>
    <cellStyle name="40% - Énfasis1 3 5" xfId="653" xr:uid="{00000000-0005-0000-0000-00004D010000}"/>
    <cellStyle name="40% - Énfasis1 4" xfId="139" xr:uid="{00000000-0005-0000-0000-00004E010000}"/>
    <cellStyle name="40% - Énfasis1 4 2" xfId="140" xr:uid="{00000000-0005-0000-0000-00004F010000}"/>
    <cellStyle name="40% - Énfasis1 4 2 2" xfId="141" xr:uid="{00000000-0005-0000-0000-000050010000}"/>
    <cellStyle name="40% - Énfasis1 4 2 2 2" xfId="2246" xr:uid="{00000000-0005-0000-0000-000051010000}"/>
    <cellStyle name="40% - Énfasis1 4 2 2 3" xfId="2026" xr:uid="{00000000-0005-0000-0000-000052010000}"/>
    <cellStyle name="40% - Énfasis1 4 2 3" xfId="2245" xr:uid="{00000000-0005-0000-0000-000053010000}"/>
    <cellStyle name="40% - Énfasis1 4 2 4" xfId="1211" xr:uid="{00000000-0005-0000-0000-000054010000}"/>
    <cellStyle name="40% - Énfasis1 4 3" xfId="142" xr:uid="{00000000-0005-0000-0000-000055010000}"/>
    <cellStyle name="40% - Énfasis1 4 3 2" xfId="2247" xr:uid="{00000000-0005-0000-0000-000056010000}"/>
    <cellStyle name="40% - Énfasis1 4 3 3" xfId="1619" xr:uid="{00000000-0005-0000-0000-000057010000}"/>
    <cellStyle name="40% - Énfasis1 4 4" xfId="2244" xr:uid="{00000000-0005-0000-0000-000058010000}"/>
    <cellStyle name="40% - Énfasis1 4 5" xfId="803" xr:uid="{00000000-0005-0000-0000-000059010000}"/>
    <cellStyle name="40% - Énfasis1 5" xfId="935" xr:uid="{00000000-0005-0000-0000-00005A010000}"/>
    <cellStyle name="40% - Énfasis1 5 2" xfId="1751" xr:uid="{00000000-0005-0000-0000-00005B010000}"/>
    <cellStyle name="40% - Énfasis1 6" xfId="523" xr:uid="{00000000-0005-0000-0000-00005C010000}"/>
    <cellStyle name="40% - Énfasis1 7" xfId="1350" xr:uid="{00000000-0005-0000-0000-00005D010000}"/>
    <cellStyle name="40% - Énfasis2" xfId="28" builtinId="35" customBuiltin="1"/>
    <cellStyle name="40% - Énfasis2 2" xfId="143" xr:uid="{00000000-0005-0000-0000-00005F010000}"/>
    <cellStyle name="40% - Énfasis2 2 2" xfId="144" xr:uid="{00000000-0005-0000-0000-000060010000}"/>
    <cellStyle name="40% - Énfasis2 2 2 2" xfId="145" xr:uid="{00000000-0005-0000-0000-000061010000}"/>
    <cellStyle name="40% - Énfasis2 2 2 2 2" xfId="1985" xr:uid="{00000000-0005-0000-0000-000062010000}"/>
    <cellStyle name="40% - Énfasis2 2 2 2 3" xfId="2250" xr:uid="{00000000-0005-0000-0000-000063010000}"/>
    <cellStyle name="40% - Énfasis2 2 2 2 4" xfId="1170" xr:uid="{00000000-0005-0000-0000-000064010000}"/>
    <cellStyle name="40% - Énfasis2 2 2 3" xfId="1578" xr:uid="{00000000-0005-0000-0000-000065010000}"/>
    <cellStyle name="40% - Énfasis2 2 2 4" xfId="2249" xr:uid="{00000000-0005-0000-0000-000066010000}"/>
    <cellStyle name="40% - Énfasis2 2 2 5" xfId="754" xr:uid="{00000000-0005-0000-0000-000067010000}"/>
    <cellStyle name="40% - Énfasis2 2 3" xfId="146" xr:uid="{00000000-0005-0000-0000-000068010000}"/>
    <cellStyle name="40% - Énfasis2 2 3 2" xfId="1299" xr:uid="{00000000-0005-0000-0000-000069010000}"/>
    <cellStyle name="40% - Énfasis2 2 3 2 2" xfId="2114" xr:uid="{00000000-0005-0000-0000-00006A010000}"/>
    <cellStyle name="40% - Énfasis2 2 3 3" xfId="1707" xr:uid="{00000000-0005-0000-0000-00006B010000}"/>
    <cellStyle name="40% - Énfasis2 2 3 4" xfId="2251" xr:uid="{00000000-0005-0000-0000-00006C010000}"/>
    <cellStyle name="40% - Énfasis2 2 3 5" xfId="891" xr:uid="{00000000-0005-0000-0000-00006D010000}"/>
    <cellStyle name="40% - Énfasis2 2 4" xfId="1035" xr:uid="{00000000-0005-0000-0000-00006E010000}"/>
    <cellStyle name="40% - Énfasis2 2 4 2" xfId="1850" xr:uid="{00000000-0005-0000-0000-00006F010000}"/>
    <cellStyle name="40% - Énfasis2 2 5" xfId="616" xr:uid="{00000000-0005-0000-0000-000070010000}"/>
    <cellStyle name="40% - Énfasis2 2 6" xfId="1443" xr:uid="{00000000-0005-0000-0000-000071010000}"/>
    <cellStyle name="40% - Énfasis2 2 7" xfId="2248" xr:uid="{00000000-0005-0000-0000-000072010000}"/>
    <cellStyle name="40% - Énfasis2 2 8" xfId="482" xr:uid="{00000000-0005-0000-0000-000073010000}"/>
    <cellStyle name="40% - Énfasis2 3" xfId="147" xr:uid="{00000000-0005-0000-0000-000074010000}"/>
    <cellStyle name="40% - Énfasis2 3 2" xfId="148" xr:uid="{00000000-0005-0000-0000-000075010000}"/>
    <cellStyle name="40% - Énfasis2 3 2 2" xfId="149" xr:uid="{00000000-0005-0000-0000-000076010000}"/>
    <cellStyle name="40% - Énfasis2 3 2 2 2" xfId="2254" xr:uid="{00000000-0005-0000-0000-000077010000}"/>
    <cellStyle name="40% - Énfasis2 3 2 2 3" xfId="1889" xr:uid="{00000000-0005-0000-0000-000078010000}"/>
    <cellStyle name="40% - Énfasis2 3 2 3" xfId="2253" xr:uid="{00000000-0005-0000-0000-000079010000}"/>
    <cellStyle name="40% - Énfasis2 3 2 4" xfId="1074" xr:uid="{00000000-0005-0000-0000-00007A010000}"/>
    <cellStyle name="40% - Énfasis2 3 3" xfId="150" xr:uid="{00000000-0005-0000-0000-00007B010000}"/>
    <cellStyle name="40% - Énfasis2 3 3 2" xfId="2255" xr:uid="{00000000-0005-0000-0000-00007C010000}"/>
    <cellStyle name="40% - Énfasis2 3 3 3" xfId="1482" xr:uid="{00000000-0005-0000-0000-00007D010000}"/>
    <cellStyle name="40% - Énfasis2 3 4" xfId="2252" xr:uid="{00000000-0005-0000-0000-00007E010000}"/>
    <cellStyle name="40% - Énfasis2 3 5" xfId="655" xr:uid="{00000000-0005-0000-0000-00007F010000}"/>
    <cellStyle name="40% - Énfasis2 4" xfId="151" xr:uid="{00000000-0005-0000-0000-000080010000}"/>
    <cellStyle name="40% - Énfasis2 4 2" xfId="152" xr:uid="{00000000-0005-0000-0000-000081010000}"/>
    <cellStyle name="40% - Énfasis2 4 2 2" xfId="153" xr:uid="{00000000-0005-0000-0000-000082010000}"/>
    <cellStyle name="40% - Énfasis2 4 2 2 2" xfId="2258" xr:uid="{00000000-0005-0000-0000-000083010000}"/>
    <cellStyle name="40% - Énfasis2 4 2 2 3" xfId="2028" xr:uid="{00000000-0005-0000-0000-000084010000}"/>
    <cellStyle name="40% - Énfasis2 4 2 3" xfId="2257" xr:uid="{00000000-0005-0000-0000-000085010000}"/>
    <cellStyle name="40% - Énfasis2 4 2 4" xfId="1213" xr:uid="{00000000-0005-0000-0000-000086010000}"/>
    <cellStyle name="40% - Énfasis2 4 3" xfId="154" xr:uid="{00000000-0005-0000-0000-000087010000}"/>
    <cellStyle name="40% - Énfasis2 4 3 2" xfId="2259" xr:uid="{00000000-0005-0000-0000-000088010000}"/>
    <cellStyle name="40% - Énfasis2 4 3 3" xfId="1621" xr:uid="{00000000-0005-0000-0000-000089010000}"/>
    <cellStyle name="40% - Énfasis2 4 4" xfId="2256" xr:uid="{00000000-0005-0000-0000-00008A010000}"/>
    <cellStyle name="40% - Énfasis2 4 5" xfId="805" xr:uid="{00000000-0005-0000-0000-00008B010000}"/>
    <cellStyle name="40% - Énfasis2 5" xfId="937" xr:uid="{00000000-0005-0000-0000-00008C010000}"/>
    <cellStyle name="40% - Énfasis2 5 2" xfId="1753" xr:uid="{00000000-0005-0000-0000-00008D010000}"/>
    <cellStyle name="40% - Énfasis2 6" xfId="525" xr:uid="{00000000-0005-0000-0000-00008E010000}"/>
    <cellStyle name="40% - Énfasis2 7" xfId="1352" xr:uid="{00000000-0005-0000-0000-00008F010000}"/>
    <cellStyle name="40% - Énfasis3" xfId="32" builtinId="39" customBuiltin="1"/>
    <cellStyle name="40% - Énfasis3 2" xfId="155" xr:uid="{00000000-0005-0000-0000-000091010000}"/>
    <cellStyle name="40% - Énfasis3 2 2" xfId="156" xr:uid="{00000000-0005-0000-0000-000092010000}"/>
    <cellStyle name="40% - Énfasis3 2 2 2" xfId="157" xr:uid="{00000000-0005-0000-0000-000093010000}"/>
    <cellStyle name="40% - Énfasis3 2 2 2 2" xfId="1987" xr:uid="{00000000-0005-0000-0000-000094010000}"/>
    <cellStyle name="40% - Énfasis3 2 2 2 3" xfId="2262" xr:uid="{00000000-0005-0000-0000-000095010000}"/>
    <cellStyle name="40% - Énfasis3 2 2 2 4" xfId="1172" xr:uid="{00000000-0005-0000-0000-000096010000}"/>
    <cellStyle name="40% - Énfasis3 2 2 3" xfId="1580" xr:uid="{00000000-0005-0000-0000-000097010000}"/>
    <cellStyle name="40% - Énfasis3 2 2 4" xfId="2261" xr:uid="{00000000-0005-0000-0000-000098010000}"/>
    <cellStyle name="40% - Énfasis3 2 2 5" xfId="756" xr:uid="{00000000-0005-0000-0000-000099010000}"/>
    <cellStyle name="40% - Énfasis3 2 3" xfId="158" xr:uid="{00000000-0005-0000-0000-00009A010000}"/>
    <cellStyle name="40% - Énfasis3 2 3 2" xfId="1301" xr:uid="{00000000-0005-0000-0000-00009B010000}"/>
    <cellStyle name="40% - Énfasis3 2 3 2 2" xfId="2116" xr:uid="{00000000-0005-0000-0000-00009C010000}"/>
    <cellStyle name="40% - Énfasis3 2 3 3" xfId="1709" xr:uid="{00000000-0005-0000-0000-00009D010000}"/>
    <cellStyle name="40% - Énfasis3 2 3 4" xfId="2263" xr:uid="{00000000-0005-0000-0000-00009E010000}"/>
    <cellStyle name="40% - Énfasis3 2 3 5" xfId="893" xr:uid="{00000000-0005-0000-0000-00009F010000}"/>
    <cellStyle name="40% - Énfasis3 2 4" xfId="1037" xr:uid="{00000000-0005-0000-0000-0000A0010000}"/>
    <cellStyle name="40% - Énfasis3 2 4 2" xfId="1852" xr:uid="{00000000-0005-0000-0000-0000A1010000}"/>
    <cellStyle name="40% - Énfasis3 2 5" xfId="618" xr:uid="{00000000-0005-0000-0000-0000A2010000}"/>
    <cellStyle name="40% - Énfasis3 2 6" xfId="1445" xr:uid="{00000000-0005-0000-0000-0000A3010000}"/>
    <cellStyle name="40% - Énfasis3 2 7" xfId="2260" xr:uid="{00000000-0005-0000-0000-0000A4010000}"/>
    <cellStyle name="40% - Énfasis3 2 8" xfId="484" xr:uid="{00000000-0005-0000-0000-0000A5010000}"/>
    <cellStyle name="40% - Énfasis3 3" xfId="159" xr:uid="{00000000-0005-0000-0000-0000A6010000}"/>
    <cellStyle name="40% - Énfasis3 3 2" xfId="160" xr:uid="{00000000-0005-0000-0000-0000A7010000}"/>
    <cellStyle name="40% - Énfasis3 3 2 2" xfId="161" xr:uid="{00000000-0005-0000-0000-0000A8010000}"/>
    <cellStyle name="40% - Énfasis3 3 2 2 2" xfId="2266" xr:uid="{00000000-0005-0000-0000-0000A9010000}"/>
    <cellStyle name="40% - Énfasis3 3 2 2 3" xfId="1891" xr:uid="{00000000-0005-0000-0000-0000AA010000}"/>
    <cellStyle name="40% - Énfasis3 3 2 3" xfId="2265" xr:uid="{00000000-0005-0000-0000-0000AB010000}"/>
    <cellStyle name="40% - Énfasis3 3 2 4" xfId="1076" xr:uid="{00000000-0005-0000-0000-0000AC010000}"/>
    <cellStyle name="40% - Énfasis3 3 3" xfId="162" xr:uid="{00000000-0005-0000-0000-0000AD010000}"/>
    <cellStyle name="40% - Énfasis3 3 3 2" xfId="2267" xr:uid="{00000000-0005-0000-0000-0000AE010000}"/>
    <cellStyle name="40% - Énfasis3 3 3 3" xfId="1484" xr:uid="{00000000-0005-0000-0000-0000AF010000}"/>
    <cellStyle name="40% - Énfasis3 3 4" xfId="2264" xr:uid="{00000000-0005-0000-0000-0000B0010000}"/>
    <cellStyle name="40% - Énfasis3 3 5" xfId="657" xr:uid="{00000000-0005-0000-0000-0000B1010000}"/>
    <cellStyle name="40% - Énfasis3 4" xfId="163" xr:uid="{00000000-0005-0000-0000-0000B2010000}"/>
    <cellStyle name="40% - Énfasis3 4 2" xfId="164" xr:uid="{00000000-0005-0000-0000-0000B3010000}"/>
    <cellStyle name="40% - Énfasis3 4 2 2" xfId="165" xr:uid="{00000000-0005-0000-0000-0000B4010000}"/>
    <cellStyle name="40% - Énfasis3 4 2 2 2" xfId="2270" xr:uid="{00000000-0005-0000-0000-0000B5010000}"/>
    <cellStyle name="40% - Énfasis3 4 2 2 3" xfId="2030" xr:uid="{00000000-0005-0000-0000-0000B6010000}"/>
    <cellStyle name="40% - Énfasis3 4 2 3" xfId="2269" xr:uid="{00000000-0005-0000-0000-0000B7010000}"/>
    <cellStyle name="40% - Énfasis3 4 2 4" xfId="1215" xr:uid="{00000000-0005-0000-0000-0000B8010000}"/>
    <cellStyle name="40% - Énfasis3 4 3" xfId="166" xr:uid="{00000000-0005-0000-0000-0000B9010000}"/>
    <cellStyle name="40% - Énfasis3 4 3 2" xfId="2271" xr:uid="{00000000-0005-0000-0000-0000BA010000}"/>
    <cellStyle name="40% - Énfasis3 4 3 3" xfId="1623" xr:uid="{00000000-0005-0000-0000-0000BB010000}"/>
    <cellStyle name="40% - Énfasis3 4 4" xfId="2268" xr:uid="{00000000-0005-0000-0000-0000BC010000}"/>
    <cellStyle name="40% - Énfasis3 4 5" xfId="807" xr:uid="{00000000-0005-0000-0000-0000BD010000}"/>
    <cellStyle name="40% - Énfasis3 5" xfId="939" xr:uid="{00000000-0005-0000-0000-0000BE010000}"/>
    <cellStyle name="40% - Énfasis3 5 2" xfId="1755" xr:uid="{00000000-0005-0000-0000-0000BF010000}"/>
    <cellStyle name="40% - Énfasis3 6" xfId="527" xr:uid="{00000000-0005-0000-0000-0000C0010000}"/>
    <cellStyle name="40% - Énfasis3 7" xfId="1354" xr:uid="{00000000-0005-0000-0000-0000C1010000}"/>
    <cellStyle name="40% - Énfasis4" xfId="36" builtinId="43" customBuiltin="1"/>
    <cellStyle name="40% - Énfasis4 2" xfId="167" xr:uid="{00000000-0005-0000-0000-0000C3010000}"/>
    <cellStyle name="40% - Énfasis4 2 2" xfId="168" xr:uid="{00000000-0005-0000-0000-0000C4010000}"/>
    <cellStyle name="40% - Énfasis4 2 2 2" xfId="169" xr:uid="{00000000-0005-0000-0000-0000C5010000}"/>
    <cellStyle name="40% - Énfasis4 2 2 2 2" xfId="1989" xr:uid="{00000000-0005-0000-0000-0000C6010000}"/>
    <cellStyle name="40% - Énfasis4 2 2 2 3" xfId="2274" xr:uid="{00000000-0005-0000-0000-0000C7010000}"/>
    <cellStyle name="40% - Énfasis4 2 2 2 4" xfId="1174" xr:uid="{00000000-0005-0000-0000-0000C8010000}"/>
    <cellStyle name="40% - Énfasis4 2 2 3" xfId="1582" xr:uid="{00000000-0005-0000-0000-0000C9010000}"/>
    <cellStyle name="40% - Énfasis4 2 2 4" xfId="2273" xr:uid="{00000000-0005-0000-0000-0000CA010000}"/>
    <cellStyle name="40% - Énfasis4 2 2 5" xfId="758" xr:uid="{00000000-0005-0000-0000-0000CB010000}"/>
    <cellStyle name="40% - Énfasis4 2 3" xfId="170" xr:uid="{00000000-0005-0000-0000-0000CC010000}"/>
    <cellStyle name="40% - Énfasis4 2 3 2" xfId="1303" xr:uid="{00000000-0005-0000-0000-0000CD010000}"/>
    <cellStyle name="40% - Énfasis4 2 3 2 2" xfId="2118" xr:uid="{00000000-0005-0000-0000-0000CE010000}"/>
    <cellStyle name="40% - Énfasis4 2 3 3" xfId="1711" xr:uid="{00000000-0005-0000-0000-0000CF010000}"/>
    <cellStyle name="40% - Énfasis4 2 3 4" xfId="2275" xr:uid="{00000000-0005-0000-0000-0000D0010000}"/>
    <cellStyle name="40% - Énfasis4 2 3 5" xfId="895" xr:uid="{00000000-0005-0000-0000-0000D1010000}"/>
    <cellStyle name="40% - Énfasis4 2 4" xfId="1039" xr:uid="{00000000-0005-0000-0000-0000D2010000}"/>
    <cellStyle name="40% - Énfasis4 2 4 2" xfId="1854" xr:uid="{00000000-0005-0000-0000-0000D3010000}"/>
    <cellStyle name="40% - Énfasis4 2 5" xfId="620" xr:uid="{00000000-0005-0000-0000-0000D4010000}"/>
    <cellStyle name="40% - Énfasis4 2 6" xfId="1447" xr:uid="{00000000-0005-0000-0000-0000D5010000}"/>
    <cellStyle name="40% - Énfasis4 2 7" xfId="2272" xr:uid="{00000000-0005-0000-0000-0000D6010000}"/>
    <cellStyle name="40% - Énfasis4 2 8" xfId="486" xr:uid="{00000000-0005-0000-0000-0000D7010000}"/>
    <cellStyle name="40% - Énfasis4 3" xfId="171" xr:uid="{00000000-0005-0000-0000-0000D8010000}"/>
    <cellStyle name="40% - Énfasis4 3 2" xfId="172" xr:uid="{00000000-0005-0000-0000-0000D9010000}"/>
    <cellStyle name="40% - Énfasis4 3 2 2" xfId="173" xr:uid="{00000000-0005-0000-0000-0000DA010000}"/>
    <cellStyle name="40% - Énfasis4 3 2 2 2" xfId="2278" xr:uid="{00000000-0005-0000-0000-0000DB010000}"/>
    <cellStyle name="40% - Énfasis4 3 2 2 3" xfId="1893" xr:uid="{00000000-0005-0000-0000-0000DC010000}"/>
    <cellStyle name="40% - Énfasis4 3 2 3" xfId="2277" xr:uid="{00000000-0005-0000-0000-0000DD010000}"/>
    <cellStyle name="40% - Énfasis4 3 2 4" xfId="1078" xr:uid="{00000000-0005-0000-0000-0000DE010000}"/>
    <cellStyle name="40% - Énfasis4 3 3" xfId="174" xr:uid="{00000000-0005-0000-0000-0000DF010000}"/>
    <cellStyle name="40% - Énfasis4 3 3 2" xfId="2279" xr:uid="{00000000-0005-0000-0000-0000E0010000}"/>
    <cellStyle name="40% - Énfasis4 3 3 3" xfId="1486" xr:uid="{00000000-0005-0000-0000-0000E1010000}"/>
    <cellStyle name="40% - Énfasis4 3 4" xfId="2276" xr:uid="{00000000-0005-0000-0000-0000E2010000}"/>
    <cellStyle name="40% - Énfasis4 3 5" xfId="659" xr:uid="{00000000-0005-0000-0000-0000E3010000}"/>
    <cellStyle name="40% - Énfasis4 4" xfId="175" xr:uid="{00000000-0005-0000-0000-0000E4010000}"/>
    <cellStyle name="40% - Énfasis4 4 2" xfId="176" xr:uid="{00000000-0005-0000-0000-0000E5010000}"/>
    <cellStyle name="40% - Énfasis4 4 2 2" xfId="177" xr:uid="{00000000-0005-0000-0000-0000E6010000}"/>
    <cellStyle name="40% - Énfasis4 4 2 2 2" xfId="2282" xr:uid="{00000000-0005-0000-0000-0000E7010000}"/>
    <cellStyle name="40% - Énfasis4 4 2 2 3" xfId="2032" xr:uid="{00000000-0005-0000-0000-0000E8010000}"/>
    <cellStyle name="40% - Énfasis4 4 2 3" xfId="2281" xr:uid="{00000000-0005-0000-0000-0000E9010000}"/>
    <cellStyle name="40% - Énfasis4 4 2 4" xfId="1217" xr:uid="{00000000-0005-0000-0000-0000EA010000}"/>
    <cellStyle name="40% - Énfasis4 4 3" xfId="178" xr:uid="{00000000-0005-0000-0000-0000EB010000}"/>
    <cellStyle name="40% - Énfasis4 4 3 2" xfId="2283" xr:uid="{00000000-0005-0000-0000-0000EC010000}"/>
    <cellStyle name="40% - Énfasis4 4 3 3" xfId="1625" xr:uid="{00000000-0005-0000-0000-0000ED010000}"/>
    <cellStyle name="40% - Énfasis4 4 4" xfId="2280" xr:uid="{00000000-0005-0000-0000-0000EE010000}"/>
    <cellStyle name="40% - Énfasis4 4 5" xfId="809" xr:uid="{00000000-0005-0000-0000-0000EF010000}"/>
    <cellStyle name="40% - Énfasis4 5" xfId="941" xr:uid="{00000000-0005-0000-0000-0000F0010000}"/>
    <cellStyle name="40% - Énfasis4 5 2" xfId="1757" xr:uid="{00000000-0005-0000-0000-0000F1010000}"/>
    <cellStyle name="40% - Énfasis4 6" xfId="529" xr:uid="{00000000-0005-0000-0000-0000F2010000}"/>
    <cellStyle name="40% - Énfasis4 7" xfId="1356" xr:uid="{00000000-0005-0000-0000-0000F3010000}"/>
    <cellStyle name="40% - Énfasis5" xfId="40" builtinId="47" customBuiltin="1"/>
    <cellStyle name="40% - Énfasis5 2" xfId="179" xr:uid="{00000000-0005-0000-0000-0000F5010000}"/>
    <cellStyle name="40% - Énfasis5 2 2" xfId="180" xr:uid="{00000000-0005-0000-0000-0000F6010000}"/>
    <cellStyle name="40% - Énfasis5 2 2 2" xfId="181" xr:uid="{00000000-0005-0000-0000-0000F7010000}"/>
    <cellStyle name="40% - Énfasis5 2 2 2 2" xfId="1991" xr:uid="{00000000-0005-0000-0000-0000F8010000}"/>
    <cellStyle name="40% - Énfasis5 2 2 2 3" xfId="2286" xr:uid="{00000000-0005-0000-0000-0000F9010000}"/>
    <cellStyle name="40% - Énfasis5 2 2 2 4" xfId="1176" xr:uid="{00000000-0005-0000-0000-0000FA010000}"/>
    <cellStyle name="40% - Énfasis5 2 2 3" xfId="1584" xr:uid="{00000000-0005-0000-0000-0000FB010000}"/>
    <cellStyle name="40% - Énfasis5 2 2 4" xfId="2285" xr:uid="{00000000-0005-0000-0000-0000FC010000}"/>
    <cellStyle name="40% - Énfasis5 2 2 5" xfId="760" xr:uid="{00000000-0005-0000-0000-0000FD010000}"/>
    <cellStyle name="40% - Énfasis5 2 3" xfId="182" xr:uid="{00000000-0005-0000-0000-0000FE010000}"/>
    <cellStyle name="40% - Énfasis5 2 3 2" xfId="1305" xr:uid="{00000000-0005-0000-0000-0000FF010000}"/>
    <cellStyle name="40% - Énfasis5 2 3 2 2" xfId="2120" xr:uid="{00000000-0005-0000-0000-000000020000}"/>
    <cellStyle name="40% - Énfasis5 2 3 3" xfId="1713" xr:uid="{00000000-0005-0000-0000-000001020000}"/>
    <cellStyle name="40% - Énfasis5 2 3 4" xfId="2287" xr:uid="{00000000-0005-0000-0000-000002020000}"/>
    <cellStyle name="40% - Énfasis5 2 3 5" xfId="897" xr:uid="{00000000-0005-0000-0000-000003020000}"/>
    <cellStyle name="40% - Énfasis5 2 4" xfId="1041" xr:uid="{00000000-0005-0000-0000-000004020000}"/>
    <cellStyle name="40% - Énfasis5 2 4 2" xfId="1856" xr:uid="{00000000-0005-0000-0000-000005020000}"/>
    <cellStyle name="40% - Énfasis5 2 5" xfId="622" xr:uid="{00000000-0005-0000-0000-000006020000}"/>
    <cellStyle name="40% - Énfasis5 2 6" xfId="1449" xr:uid="{00000000-0005-0000-0000-000007020000}"/>
    <cellStyle name="40% - Énfasis5 2 7" xfId="2284" xr:uid="{00000000-0005-0000-0000-000008020000}"/>
    <cellStyle name="40% - Énfasis5 2 8" xfId="488" xr:uid="{00000000-0005-0000-0000-000009020000}"/>
    <cellStyle name="40% - Énfasis5 3" xfId="183" xr:uid="{00000000-0005-0000-0000-00000A020000}"/>
    <cellStyle name="40% - Énfasis5 3 2" xfId="184" xr:uid="{00000000-0005-0000-0000-00000B020000}"/>
    <cellStyle name="40% - Énfasis5 3 2 2" xfId="185" xr:uid="{00000000-0005-0000-0000-00000C020000}"/>
    <cellStyle name="40% - Énfasis5 3 2 2 2" xfId="2290" xr:uid="{00000000-0005-0000-0000-00000D020000}"/>
    <cellStyle name="40% - Énfasis5 3 2 2 3" xfId="1895" xr:uid="{00000000-0005-0000-0000-00000E020000}"/>
    <cellStyle name="40% - Énfasis5 3 2 3" xfId="2289" xr:uid="{00000000-0005-0000-0000-00000F020000}"/>
    <cellStyle name="40% - Énfasis5 3 2 4" xfId="1080" xr:uid="{00000000-0005-0000-0000-000010020000}"/>
    <cellStyle name="40% - Énfasis5 3 3" xfId="186" xr:uid="{00000000-0005-0000-0000-000011020000}"/>
    <cellStyle name="40% - Énfasis5 3 3 2" xfId="2291" xr:uid="{00000000-0005-0000-0000-000012020000}"/>
    <cellStyle name="40% - Énfasis5 3 3 3" xfId="1488" xr:uid="{00000000-0005-0000-0000-000013020000}"/>
    <cellStyle name="40% - Énfasis5 3 4" xfId="2288" xr:uid="{00000000-0005-0000-0000-000014020000}"/>
    <cellStyle name="40% - Énfasis5 3 5" xfId="661" xr:uid="{00000000-0005-0000-0000-000015020000}"/>
    <cellStyle name="40% - Énfasis5 4" xfId="187" xr:uid="{00000000-0005-0000-0000-000016020000}"/>
    <cellStyle name="40% - Énfasis5 4 2" xfId="188" xr:uid="{00000000-0005-0000-0000-000017020000}"/>
    <cellStyle name="40% - Énfasis5 4 2 2" xfId="189" xr:uid="{00000000-0005-0000-0000-000018020000}"/>
    <cellStyle name="40% - Énfasis5 4 2 2 2" xfId="2294" xr:uid="{00000000-0005-0000-0000-000019020000}"/>
    <cellStyle name="40% - Énfasis5 4 2 2 3" xfId="2034" xr:uid="{00000000-0005-0000-0000-00001A020000}"/>
    <cellStyle name="40% - Énfasis5 4 2 3" xfId="2293" xr:uid="{00000000-0005-0000-0000-00001B020000}"/>
    <cellStyle name="40% - Énfasis5 4 2 4" xfId="1219" xr:uid="{00000000-0005-0000-0000-00001C020000}"/>
    <cellStyle name="40% - Énfasis5 4 3" xfId="190" xr:uid="{00000000-0005-0000-0000-00001D020000}"/>
    <cellStyle name="40% - Énfasis5 4 3 2" xfId="2295" xr:uid="{00000000-0005-0000-0000-00001E020000}"/>
    <cellStyle name="40% - Énfasis5 4 3 3" xfId="1627" xr:uid="{00000000-0005-0000-0000-00001F020000}"/>
    <cellStyle name="40% - Énfasis5 4 4" xfId="2292" xr:uid="{00000000-0005-0000-0000-000020020000}"/>
    <cellStyle name="40% - Énfasis5 4 5" xfId="811" xr:uid="{00000000-0005-0000-0000-000021020000}"/>
    <cellStyle name="40% - Énfasis5 5" xfId="943" xr:uid="{00000000-0005-0000-0000-000022020000}"/>
    <cellStyle name="40% - Énfasis5 5 2" xfId="1759" xr:uid="{00000000-0005-0000-0000-000023020000}"/>
    <cellStyle name="40% - Énfasis5 6" xfId="531" xr:uid="{00000000-0005-0000-0000-000024020000}"/>
    <cellStyle name="40% - Énfasis5 7" xfId="1358" xr:uid="{00000000-0005-0000-0000-000025020000}"/>
    <cellStyle name="40% - Énfasis6" xfId="44" builtinId="51" customBuiltin="1"/>
    <cellStyle name="40% - Énfasis6 2" xfId="191" xr:uid="{00000000-0005-0000-0000-000027020000}"/>
    <cellStyle name="40% - Énfasis6 2 2" xfId="192" xr:uid="{00000000-0005-0000-0000-000028020000}"/>
    <cellStyle name="40% - Énfasis6 2 2 2" xfId="193" xr:uid="{00000000-0005-0000-0000-000029020000}"/>
    <cellStyle name="40% - Énfasis6 2 2 2 2" xfId="1993" xr:uid="{00000000-0005-0000-0000-00002A020000}"/>
    <cellStyle name="40% - Énfasis6 2 2 2 3" xfId="2298" xr:uid="{00000000-0005-0000-0000-00002B020000}"/>
    <cellStyle name="40% - Énfasis6 2 2 2 4" xfId="1178" xr:uid="{00000000-0005-0000-0000-00002C020000}"/>
    <cellStyle name="40% - Énfasis6 2 2 3" xfId="1586" xr:uid="{00000000-0005-0000-0000-00002D020000}"/>
    <cellStyle name="40% - Énfasis6 2 2 4" xfId="2297" xr:uid="{00000000-0005-0000-0000-00002E020000}"/>
    <cellStyle name="40% - Énfasis6 2 2 5" xfId="762" xr:uid="{00000000-0005-0000-0000-00002F020000}"/>
    <cellStyle name="40% - Énfasis6 2 3" xfId="194" xr:uid="{00000000-0005-0000-0000-000030020000}"/>
    <cellStyle name="40% - Énfasis6 2 3 2" xfId="1307" xr:uid="{00000000-0005-0000-0000-000031020000}"/>
    <cellStyle name="40% - Énfasis6 2 3 2 2" xfId="2122" xr:uid="{00000000-0005-0000-0000-000032020000}"/>
    <cellStyle name="40% - Énfasis6 2 3 3" xfId="1715" xr:uid="{00000000-0005-0000-0000-000033020000}"/>
    <cellStyle name="40% - Énfasis6 2 3 4" xfId="2299" xr:uid="{00000000-0005-0000-0000-000034020000}"/>
    <cellStyle name="40% - Énfasis6 2 3 5" xfId="899" xr:uid="{00000000-0005-0000-0000-000035020000}"/>
    <cellStyle name="40% - Énfasis6 2 4" xfId="1043" xr:uid="{00000000-0005-0000-0000-000036020000}"/>
    <cellStyle name="40% - Énfasis6 2 4 2" xfId="1858" xr:uid="{00000000-0005-0000-0000-000037020000}"/>
    <cellStyle name="40% - Énfasis6 2 5" xfId="624" xr:uid="{00000000-0005-0000-0000-000038020000}"/>
    <cellStyle name="40% - Énfasis6 2 6" xfId="1451" xr:uid="{00000000-0005-0000-0000-000039020000}"/>
    <cellStyle name="40% - Énfasis6 2 7" xfId="2296" xr:uid="{00000000-0005-0000-0000-00003A020000}"/>
    <cellStyle name="40% - Énfasis6 2 8" xfId="490" xr:uid="{00000000-0005-0000-0000-00003B020000}"/>
    <cellStyle name="40% - Énfasis6 3" xfId="195" xr:uid="{00000000-0005-0000-0000-00003C020000}"/>
    <cellStyle name="40% - Énfasis6 3 2" xfId="196" xr:uid="{00000000-0005-0000-0000-00003D020000}"/>
    <cellStyle name="40% - Énfasis6 3 2 2" xfId="197" xr:uid="{00000000-0005-0000-0000-00003E020000}"/>
    <cellStyle name="40% - Énfasis6 3 2 2 2" xfId="2302" xr:uid="{00000000-0005-0000-0000-00003F020000}"/>
    <cellStyle name="40% - Énfasis6 3 2 2 3" xfId="1897" xr:uid="{00000000-0005-0000-0000-000040020000}"/>
    <cellStyle name="40% - Énfasis6 3 2 3" xfId="2301" xr:uid="{00000000-0005-0000-0000-000041020000}"/>
    <cellStyle name="40% - Énfasis6 3 2 4" xfId="1082" xr:uid="{00000000-0005-0000-0000-000042020000}"/>
    <cellStyle name="40% - Énfasis6 3 3" xfId="198" xr:uid="{00000000-0005-0000-0000-000043020000}"/>
    <cellStyle name="40% - Énfasis6 3 3 2" xfId="2303" xr:uid="{00000000-0005-0000-0000-000044020000}"/>
    <cellStyle name="40% - Énfasis6 3 3 3" xfId="1490" xr:uid="{00000000-0005-0000-0000-000045020000}"/>
    <cellStyle name="40% - Énfasis6 3 4" xfId="2300" xr:uid="{00000000-0005-0000-0000-000046020000}"/>
    <cellStyle name="40% - Énfasis6 3 5" xfId="663" xr:uid="{00000000-0005-0000-0000-000047020000}"/>
    <cellStyle name="40% - Énfasis6 4" xfId="199" xr:uid="{00000000-0005-0000-0000-000048020000}"/>
    <cellStyle name="40% - Énfasis6 4 2" xfId="200" xr:uid="{00000000-0005-0000-0000-000049020000}"/>
    <cellStyle name="40% - Énfasis6 4 2 2" xfId="201" xr:uid="{00000000-0005-0000-0000-00004A020000}"/>
    <cellStyle name="40% - Énfasis6 4 2 2 2" xfId="2306" xr:uid="{00000000-0005-0000-0000-00004B020000}"/>
    <cellStyle name="40% - Énfasis6 4 2 2 3" xfId="2036" xr:uid="{00000000-0005-0000-0000-00004C020000}"/>
    <cellStyle name="40% - Énfasis6 4 2 3" xfId="2305" xr:uid="{00000000-0005-0000-0000-00004D020000}"/>
    <cellStyle name="40% - Énfasis6 4 2 4" xfId="1221" xr:uid="{00000000-0005-0000-0000-00004E020000}"/>
    <cellStyle name="40% - Énfasis6 4 3" xfId="202" xr:uid="{00000000-0005-0000-0000-00004F020000}"/>
    <cellStyle name="40% - Énfasis6 4 3 2" xfId="2307" xr:uid="{00000000-0005-0000-0000-000050020000}"/>
    <cellStyle name="40% - Énfasis6 4 3 3" xfId="1629" xr:uid="{00000000-0005-0000-0000-000051020000}"/>
    <cellStyle name="40% - Énfasis6 4 4" xfId="2304" xr:uid="{00000000-0005-0000-0000-000052020000}"/>
    <cellStyle name="40% - Énfasis6 4 5" xfId="813" xr:uid="{00000000-0005-0000-0000-000053020000}"/>
    <cellStyle name="40% - Énfasis6 5" xfId="945" xr:uid="{00000000-0005-0000-0000-000054020000}"/>
    <cellStyle name="40% - Énfasis6 5 2" xfId="1761" xr:uid="{00000000-0005-0000-0000-000055020000}"/>
    <cellStyle name="40% - Énfasis6 6" xfId="533" xr:uid="{00000000-0005-0000-0000-000056020000}"/>
    <cellStyle name="40% - Énfasis6 7" xfId="1360" xr:uid="{00000000-0005-0000-0000-000057020000}"/>
    <cellStyle name="60% - Énfasis1" xfId="25" builtinId="32" customBuiltin="1"/>
    <cellStyle name="60% - Énfasis1 2" xfId="203" xr:uid="{00000000-0005-0000-0000-000059020000}"/>
    <cellStyle name="60% - Énfasis1 3" xfId="204" xr:uid="{00000000-0005-0000-0000-00005A020000}"/>
    <cellStyle name="60% - Énfasis1 4" xfId="205" xr:uid="{00000000-0005-0000-0000-00005B020000}"/>
    <cellStyle name="60% - Énfasis2" xfId="29" builtinId="36" customBuiltin="1"/>
    <cellStyle name="60% - Énfasis2 2" xfId="206" xr:uid="{00000000-0005-0000-0000-00005D020000}"/>
    <cellStyle name="60% - Énfasis2 3" xfId="207" xr:uid="{00000000-0005-0000-0000-00005E020000}"/>
    <cellStyle name="60% - Énfasis2 4" xfId="208" xr:uid="{00000000-0005-0000-0000-00005F020000}"/>
    <cellStyle name="60% - Énfasis3" xfId="33" builtinId="40" customBuiltin="1"/>
    <cellStyle name="60% - Énfasis3 2" xfId="209" xr:uid="{00000000-0005-0000-0000-000061020000}"/>
    <cellStyle name="60% - Énfasis3 3" xfId="210" xr:uid="{00000000-0005-0000-0000-000062020000}"/>
    <cellStyle name="60% - Énfasis3 4" xfId="211" xr:uid="{00000000-0005-0000-0000-000063020000}"/>
    <cellStyle name="60% - Énfasis4" xfId="37" builtinId="44" customBuiltin="1"/>
    <cellStyle name="60% - Énfasis4 2" xfId="212" xr:uid="{00000000-0005-0000-0000-000065020000}"/>
    <cellStyle name="60% - Énfasis4 3" xfId="213" xr:uid="{00000000-0005-0000-0000-000066020000}"/>
    <cellStyle name="60% - Énfasis4 4" xfId="214" xr:uid="{00000000-0005-0000-0000-000067020000}"/>
    <cellStyle name="60% - Énfasis5" xfId="41" builtinId="48" customBuiltin="1"/>
    <cellStyle name="60% - Énfasis5 2" xfId="215" xr:uid="{00000000-0005-0000-0000-000069020000}"/>
    <cellStyle name="60% - Énfasis5 3" xfId="216" xr:uid="{00000000-0005-0000-0000-00006A020000}"/>
    <cellStyle name="60% - Énfasis5 4" xfId="217" xr:uid="{00000000-0005-0000-0000-00006B020000}"/>
    <cellStyle name="60% - Énfasis6" xfId="45" builtinId="52" customBuiltin="1"/>
    <cellStyle name="60% - Énfasis6 2" xfId="218" xr:uid="{00000000-0005-0000-0000-00006D020000}"/>
    <cellStyle name="60% - Énfasis6 3" xfId="219" xr:uid="{00000000-0005-0000-0000-00006E020000}"/>
    <cellStyle name="60% - Énfasis6 4" xfId="220" xr:uid="{00000000-0005-0000-0000-00006F020000}"/>
    <cellStyle name="Buena 2" xfId="221" xr:uid="{00000000-0005-0000-0000-000070020000}"/>
    <cellStyle name="Buena 3" xfId="222" xr:uid="{00000000-0005-0000-0000-000071020000}"/>
    <cellStyle name="Buena 4" xfId="223" xr:uid="{00000000-0005-0000-0000-000072020000}"/>
    <cellStyle name="Bueno" xfId="10" builtinId="26" customBuiltin="1"/>
    <cellStyle name="Cálculo" xfId="15" builtinId="22" customBuiltin="1"/>
    <cellStyle name="Cálculo 2" xfId="224" xr:uid="{00000000-0005-0000-0000-000075020000}"/>
    <cellStyle name="Cálculo 3" xfId="225" xr:uid="{00000000-0005-0000-0000-000076020000}"/>
    <cellStyle name="Cálculo 4" xfId="226" xr:uid="{00000000-0005-0000-0000-000077020000}"/>
    <cellStyle name="Celda de comprobación" xfId="17" builtinId="23" customBuiltin="1"/>
    <cellStyle name="Celda de comprobación 2" xfId="227" xr:uid="{00000000-0005-0000-0000-000079020000}"/>
    <cellStyle name="Celda de comprobación 3" xfId="228" xr:uid="{00000000-0005-0000-0000-00007A020000}"/>
    <cellStyle name="Celda de comprobación 4" xfId="229" xr:uid="{00000000-0005-0000-0000-00007B020000}"/>
    <cellStyle name="Celda vinculada" xfId="16" builtinId="24" customBuiltin="1"/>
    <cellStyle name="Celda vinculada 2" xfId="230" xr:uid="{00000000-0005-0000-0000-00007D020000}"/>
    <cellStyle name="Celda vinculada 3" xfId="231" xr:uid="{00000000-0005-0000-0000-00007E020000}"/>
    <cellStyle name="Celda vinculada 4" xfId="232" xr:uid="{00000000-0005-0000-0000-00007F020000}"/>
    <cellStyle name="Encabezado 1" xfId="6" xr:uid="{00000000-0005-0000-0000-000080020000}"/>
    <cellStyle name="Encabezado 2" xfId="310" xr:uid="{00000000-0005-0000-0000-000081020000}"/>
    <cellStyle name="Encabezado 4" xfId="9" builtinId="19" customBuiltin="1"/>
    <cellStyle name="Encabezado 4 2" xfId="233" xr:uid="{00000000-0005-0000-0000-000083020000}"/>
    <cellStyle name="Encabezado 4 3" xfId="234" xr:uid="{00000000-0005-0000-0000-000084020000}"/>
    <cellStyle name="Encabezado 4 4" xfId="235" xr:uid="{00000000-0005-0000-0000-000085020000}"/>
    <cellStyle name="Énfasis1" xfId="22" builtinId="29" customBuiltin="1"/>
    <cellStyle name="Énfasis1 2" xfId="236" xr:uid="{00000000-0005-0000-0000-000087020000}"/>
    <cellStyle name="Énfasis1 3" xfId="237" xr:uid="{00000000-0005-0000-0000-000088020000}"/>
    <cellStyle name="Énfasis1 4" xfId="238" xr:uid="{00000000-0005-0000-0000-000089020000}"/>
    <cellStyle name="Énfasis1 4 2" xfId="2308" xr:uid="{00000000-0005-0000-0000-00008A020000}"/>
    <cellStyle name="Énfasis1 4 3" xfId="328" xr:uid="{00000000-0005-0000-0000-00008B020000}"/>
    <cellStyle name="Énfasis2" xfId="26" builtinId="33" customBuiltin="1"/>
    <cellStyle name="Énfasis2 2" xfId="239" xr:uid="{00000000-0005-0000-0000-00008D020000}"/>
    <cellStyle name="Énfasis2 3" xfId="240" xr:uid="{00000000-0005-0000-0000-00008E020000}"/>
    <cellStyle name="Énfasis2 4" xfId="241" xr:uid="{00000000-0005-0000-0000-00008F020000}"/>
    <cellStyle name="Énfasis3" xfId="30" builtinId="37" customBuiltin="1"/>
    <cellStyle name="Énfasis3 2" xfId="242" xr:uid="{00000000-0005-0000-0000-000091020000}"/>
    <cellStyle name="Énfasis3 3" xfId="243" xr:uid="{00000000-0005-0000-0000-000092020000}"/>
    <cellStyle name="Énfasis3 4" xfId="244" xr:uid="{00000000-0005-0000-0000-000093020000}"/>
    <cellStyle name="Énfasis4" xfId="34" builtinId="41" customBuiltin="1"/>
    <cellStyle name="Énfasis4 2" xfId="245" xr:uid="{00000000-0005-0000-0000-000095020000}"/>
    <cellStyle name="Énfasis4 3" xfId="246" xr:uid="{00000000-0005-0000-0000-000096020000}"/>
    <cellStyle name="Énfasis4 4" xfId="247" xr:uid="{00000000-0005-0000-0000-000097020000}"/>
    <cellStyle name="Énfasis5" xfId="38" builtinId="45" customBuiltin="1"/>
    <cellStyle name="Énfasis5 2" xfId="248" xr:uid="{00000000-0005-0000-0000-000099020000}"/>
    <cellStyle name="Énfasis5 3" xfId="249" xr:uid="{00000000-0005-0000-0000-00009A020000}"/>
    <cellStyle name="Énfasis5 4" xfId="250" xr:uid="{00000000-0005-0000-0000-00009B020000}"/>
    <cellStyle name="Énfasis6" xfId="42" builtinId="49" customBuiltin="1"/>
    <cellStyle name="Énfasis6 2" xfId="251" xr:uid="{00000000-0005-0000-0000-00009D020000}"/>
    <cellStyle name="Énfasis6 3" xfId="252" xr:uid="{00000000-0005-0000-0000-00009E020000}"/>
    <cellStyle name="Énfasis6 4" xfId="253" xr:uid="{00000000-0005-0000-0000-00009F020000}"/>
    <cellStyle name="Entrada" xfId="13" builtinId="20" customBuiltin="1"/>
    <cellStyle name="Entrada 2" xfId="254" xr:uid="{00000000-0005-0000-0000-0000A1020000}"/>
    <cellStyle name="Entrada 3" xfId="255" xr:uid="{00000000-0005-0000-0000-0000A2020000}"/>
    <cellStyle name="Entrada 4" xfId="256" xr:uid="{00000000-0005-0000-0000-0000A3020000}"/>
    <cellStyle name="Euro" xfId="257" xr:uid="{00000000-0005-0000-0000-0000A4020000}"/>
    <cellStyle name="Fecha" xfId="311" xr:uid="{00000000-0005-0000-0000-0000A5020000}"/>
    <cellStyle name="Fijo" xfId="312" xr:uid="{00000000-0005-0000-0000-0000A6020000}"/>
    <cellStyle name="Hipervínculo 2" xfId="314" xr:uid="{00000000-0005-0000-0000-0000A7020000}"/>
    <cellStyle name="Incorrecto" xfId="11" builtinId="27" customBuiltin="1"/>
    <cellStyle name="Incorrecto 2" xfId="258" xr:uid="{00000000-0005-0000-0000-0000A9020000}"/>
    <cellStyle name="Incorrecto 3" xfId="259" xr:uid="{00000000-0005-0000-0000-0000AA020000}"/>
    <cellStyle name="Incorrecto 4" xfId="260" xr:uid="{00000000-0005-0000-0000-0000AB020000}"/>
    <cellStyle name="Millares [0] 2" xfId="308" xr:uid="{00000000-0005-0000-0000-0000AC020000}"/>
    <cellStyle name="Millares [0] 2 2" xfId="315" xr:uid="{00000000-0005-0000-0000-0000AD020000}"/>
    <cellStyle name="Millares 2" xfId="50" xr:uid="{00000000-0005-0000-0000-0000AE020000}"/>
    <cellStyle name="Millares 2 2" xfId="54" xr:uid="{00000000-0005-0000-0000-0000AF020000}"/>
    <cellStyle name="Millares 2 2 2" xfId="306" xr:uid="{00000000-0005-0000-0000-0000B0020000}"/>
    <cellStyle name="Millares 2 2 2 2" xfId="2317" xr:uid="{00000000-0005-0000-0000-0000B1020000}"/>
    <cellStyle name="Millares 2 2 2 3" xfId="386" xr:uid="{00000000-0005-0000-0000-0000B2020000}"/>
    <cellStyle name="Millares 2 2 3" xfId="2163" xr:uid="{00000000-0005-0000-0000-0000B3020000}"/>
    <cellStyle name="Millares 2 2 4" xfId="333" xr:uid="{00000000-0005-0000-0000-0000B4020000}"/>
    <cellStyle name="Millares 2 3" xfId="261" xr:uid="{00000000-0005-0000-0000-0000B5020000}"/>
    <cellStyle name="Millares 2 3 2" xfId="2309" xr:uid="{00000000-0005-0000-0000-0000B6020000}"/>
    <cellStyle name="Millares 2 3 3" xfId="334" xr:uid="{00000000-0005-0000-0000-0000B7020000}"/>
    <cellStyle name="Millares 2 4" xfId="2162" xr:uid="{00000000-0005-0000-0000-0000B8020000}"/>
    <cellStyle name="Millares 3" xfId="307" xr:uid="{00000000-0005-0000-0000-0000B9020000}"/>
    <cellStyle name="Millares 3 10" xfId="335" xr:uid="{00000000-0005-0000-0000-0000BA020000}"/>
    <cellStyle name="Millares 3 2" xfId="316" xr:uid="{00000000-0005-0000-0000-0000BB020000}"/>
    <cellStyle name="Millares 3 2 2" xfId="775" xr:uid="{00000000-0005-0000-0000-0000BC020000}"/>
    <cellStyle name="Millares 3 2 2 2" xfId="1343" xr:uid="{00000000-0005-0000-0000-0000BD020000}"/>
    <cellStyle name="Millares 3 2 2 3" xfId="1191" xr:uid="{00000000-0005-0000-0000-0000BE020000}"/>
    <cellStyle name="Millares 3 2 2 3 2" xfId="2006" xr:uid="{00000000-0005-0000-0000-0000BF020000}"/>
    <cellStyle name="Millares 3 2 2 4" xfId="1599" xr:uid="{00000000-0005-0000-0000-0000C0020000}"/>
    <cellStyle name="Millares 3 2 3" xfId="912" xr:uid="{00000000-0005-0000-0000-0000C1020000}"/>
    <cellStyle name="Millares 3 2 3 2" xfId="1320" xr:uid="{00000000-0005-0000-0000-0000C2020000}"/>
    <cellStyle name="Millares 3 2 3 2 2" xfId="2135" xr:uid="{00000000-0005-0000-0000-0000C3020000}"/>
    <cellStyle name="Millares 3 2 3 3" xfId="1728" xr:uid="{00000000-0005-0000-0000-0000C4020000}"/>
    <cellStyle name="Millares 3 2 4" xfId="1056" xr:uid="{00000000-0005-0000-0000-0000C5020000}"/>
    <cellStyle name="Millares 3 2 4 2" xfId="1871" xr:uid="{00000000-0005-0000-0000-0000C6020000}"/>
    <cellStyle name="Millares 3 2 5" xfId="637" xr:uid="{00000000-0005-0000-0000-0000C7020000}"/>
    <cellStyle name="Millares 3 2 6" xfId="1464" xr:uid="{00000000-0005-0000-0000-0000C8020000}"/>
    <cellStyle name="Millares 3 2 7" xfId="2320" xr:uid="{00000000-0005-0000-0000-0000C9020000}"/>
    <cellStyle name="Millares 3 2 8" xfId="503" xr:uid="{00000000-0005-0000-0000-0000CA020000}"/>
    <cellStyle name="Millares 3 3" xfId="713" xr:uid="{00000000-0005-0000-0000-0000CB020000}"/>
    <cellStyle name="Millares 3 3 2" xfId="1129" xr:uid="{00000000-0005-0000-0000-0000CC020000}"/>
    <cellStyle name="Millares 3 3 2 2" xfId="1944" xr:uid="{00000000-0005-0000-0000-0000CD020000}"/>
    <cellStyle name="Millares 3 3 3" xfId="1537" xr:uid="{00000000-0005-0000-0000-0000CE020000}"/>
    <cellStyle name="Millares 3 4" xfId="850" xr:uid="{00000000-0005-0000-0000-0000CF020000}"/>
    <cellStyle name="Millares 3 4 2" xfId="1258" xr:uid="{00000000-0005-0000-0000-0000D0020000}"/>
    <cellStyle name="Millares 3 4 2 2" xfId="2073" xr:uid="{00000000-0005-0000-0000-0000D1020000}"/>
    <cellStyle name="Millares 3 4 3" xfId="1666" xr:uid="{00000000-0005-0000-0000-0000D2020000}"/>
    <cellStyle name="Millares 3 5" xfId="994" xr:uid="{00000000-0005-0000-0000-0000D3020000}"/>
    <cellStyle name="Millares 3 5 2" xfId="1809" xr:uid="{00000000-0005-0000-0000-0000D4020000}"/>
    <cellStyle name="Millares 3 6" xfId="575" xr:uid="{00000000-0005-0000-0000-0000D5020000}"/>
    <cellStyle name="Millares 3 7" xfId="1402" xr:uid="{00000000-0005-0000-0000-0000D6020000}"/>
    <cellStyle name="Millares 3 8" xfId="395" xr:uid="{00000000-0005-0000-0000-0000D7020000}"/>
    <cellStyle name="Millares 3 9" xfId="2318" xr:uid="{00000000-0005-0000-0000-0000D8020000}"/>
    <cellStyle name="Moneda 2" xfId="58" xr:uid="{00000000-0005-0000-0000-0000D9020000}"/>
    <cellStyle name="Moneda 2 2" xfId="262" xr:uid="{00000000-0005-0000-0000-0000DA020000}"/>
    <cellStyle name="Moneda 2 2 2" xfId="2310" xr:uid="{00000000-0005-0000-0000-0000DB020000}"/>
    <cellStyle name="Moneda 2 2 3" xfId="337" xr:uid="{00000000-0005-0000-0000-0000DC020000}"/>
    <cellStyle name="Moneda 2 3" xfId="338" xr:uid="{00000000-0005-0000-0000-0000DD020000}"/>
    <cellStyle name="Moneda 2 4" xfId="339" xr:uid="{00000000-0005-0000-0000-0000DE020000}"/>
    <cellStyle name="Moneda 2 5" xfId="2166" xr:uid="{00000000-0005-0000-0000-0000DF020000}"/>
    <cellStyle name="Moneda 2 6" xfId="336" xr:uid="{00000000-0005-0000-0000-0000E0020000}"/>
    <cellStyle name="Moneda 6" xfId="313" xr:uid="{00000000-0005-0000-0000-0000E1020000}"/>
    <cellStyle name="Moneda0" xfId="317" xr:uid="{00000000-0005-0000-0000-0000E2020000}"/>
    <cellStyle name="Neutral" xfId="12" builtinId="28" customBuiltin="1"/>
    <cellStyle name="Neutral 2" xfId="263" xr:uid="{00000000-0005-0000-0000-0000E4020000}"/>
    <cellStyle name="Neutral 3" xfId="264" xr:uid="{00000000-0005-0000-0000-0000E5020000}"/>
    <cellStyle name="Neutral 4" xfId="265" xr:uid="{00000000-0005-0000-0000-0000E6020000}"/>
    <cellStyle name="Normal" xfId="0" builtinId="0"/>
    <cellStyle name="Normal 10" xfId="329" xr:uid="{00000000-0005-0000-0000-0000E8020000}"/>
    <cellStyle name="Normal 10 2" xfId="360" xr:uid="{00000000-0005-0000-0000-0000E9020000}"/>
    <cellStyle name="Normal 10 2 2" xfId="1340" xr:uid="{00000000-0005-0000-0000-0000EA020000}"/>
    <cellStyle name="Normal 10 2 2 2" xfId="2155" xr:uid="{00000000-0005-0000-0000-0000EB020000}"/>
    <cellStyle name="Normal 10 2 3" xfId="1748" xr:uid="{00000000-0005-0000-0000-0000EC020000}"/>
    <cellStyle name="Normal 10 2 4" xfId="932" xr:uid="{00000000-0005-0000-0000-0000ED020000}"/>
    <cellStyle name="Normal 11" xfId="393" xr:uid="{00000000-0005-0000-0000-0000EE020000}"/>
    <cellStyle name="Normal 12" xfId="387" xr:uid="{00000000-0005-0000-0000-0000EF020000}"/>
    <cellStyle name="Normal 13" xfId="400" xr:uid="{00000000-0005-0000-0000-0000F0020000}"/>
    <cellStyle name="Normal 14" xfId="401" xr:uid="{00000000-0005-0000-0000-0000F1020000}"/>
    <cellStyle name="Normal 14 2" xfId="402" xr:uid="{00000000-0005-0000-0000-0000F2020000}"/>
    <cellStyle name="Normal 14 2 2" xfId="451" xr:uid="{00000000-0005-0000-0000-0000F3020000}"/>
    <cellStyle name="Normal 14 2 2 2" xfId="511" xr:uid="{00000000-0005-0000-0000-0000F4020000}"/>
    <cellStyle name="Normal 14 2 2 2 2" xfId="783" xr:uid="{00000000-0005-0000-0000-0000F5020000}"/>
    <cellStyle name="Normal 14 2 2 2 2 2" xfId="1199" xr:uid="{00000000-0005-0000-0000-0000F6020000}"/>
    <cellStyle name="Normal 14 2 2 2 2 2 2" xfId="2014" xr:uid="{00000000-0005-0000-0000-0000F7020000}"/>
    <cellStyle name="Normal 14 2 2 2 2 3" xfId="1607" xr:uid="{00000000-0005-0000-0000-0000F8020000}"/>
    <cellStyle name="Normal 14 2 2 2 3" xfId="920" xr:uid="{00000000-0005-0000-0000-0000F9020000}"/>
    <cellStyle name="Normal 14 2 2 2 3 2" xfId="1328" xr:uid="{00000000-0005-0000-0000-0000FA020000}"/>
    <cellStyle name="Normal 14 2 2 2 3 2 2" xfId="2143" xr:uid="{00000000-0005-0000-0000-0000FB020000}"/>
    <cellStyle name="Normal 14 2 2 2 3 3" xfId="1736" xr:uid="{00000000-0005-0000-0000-0000FC020000}"/>
    <cellStyle name="Normal 14 2 2 2 4" xfId="1064" xr:uid="{00000000-0005-0000-0000-0000FD020000}"/>
    <cellStyle name="Normal 14 2 2 2 4 2" xfId="1879" xr:uid="{00000000-0005-0000-0000-0000FE020000}"/>
    <cellStyle name="Normal 14 2 2 2 5" xfId="645" xr:uid="{00000000-0005-0000-0000-0000FF020000}"/>
    <cellStyle name="Normal 14 2 2 2 6" xfId="1472" xr:uid="{00000000-0005-0000-0000-000000030000}"/>
    <cellStyle name="Normal 14 2 2 3" xfId="721" xr:uid="{00000000-0005-0000-0000-000001030000}"/>
    <cellStyle name="Normal 14 2 2 3 2" xfId="1137" xr:uid="{00000000-0005-0000-0000-000002030000}"/>
    <cellStyle name="Normal 14 2 2 3 2 2" xfId="1952" xr:uid="{00000000-0005-0000-0000-000003030000}"/>
    <cellStyle name="Normal 14 2 2 3 3" xfId="1545" xr:uid="{00000000-0005-0000-0000-000004030000}"/>
    <cellStyle name="Normal 14 2 2 4" xfId="858" xr:uid="{00000000-0005-0000-0000-000005030000}"/>
    <cellStyle name="Normal 14 2 2 4 2" xfId="1266" xr:uid="{00000000-0005-0000-0000-000006030000}"/>
    <cellStyle name="Normal 14 2 2 4 2 2" xfId="2081" xr:uid="{00000000-0005-0000-0000-000007030000}"/>
    <cellStyle name="Normal 14 2 2 4 3" xfId="1674" xr:uid="{00000000-0005-0000-0000-000008030000}"/>
    <cellStyle name="Normal 14 2 2 5" xfId="1002" xr:uid="{00000000-0005-0000-0000-000009030000}"/>
    <cellStyle name="Normal 14 2 2 5 2" xfId="1817" xr:uid="{00000000-0005-0000-0000-00000A030000}"/>
    <cellStyle name="Normal 14 2 2 6" xfId="583" xr:uid="{00000000-0005-0000-0000-00000B030000}"/>
    <cellStyle name="Normal 14 2 2 7" xfId="1410" xr:uid="{00000000-0005-0000-0000-00000C030000}"/>
    <cellStyle name="Normal 14 2 3" xfId="461" xr:uid="{00000000-0005-0000-0000-00000D030000}"/>
    <cellStyle name="Normal 14 2 3 2" xfId="733" xr:uid="{00000000-0005-0000-0000-00000E030000}"/>
    <cellStyle name="Normal 14 2 3 2 2" xfId="1149" xr:uid="{00000000-0005-0000-0000-00000F030000}"/>
    <cellStyle name="Normal 14 2 3 2 2 2" xfId="1964" xr:uid="{00000000-0005-0000-0000-000010030000}"/>
    <cellStyle name="Normal 14 2 3 2 3" xfId="1557" xr:uid="{00000000-0005-0000-0000-000011030000}"/>
    <cellStyle name="Normal 14 2 3 3" xfId="870" xr:uid="{00000000-0005-0000-0000-000012030000}"/>
    <cellStyle name="Normal 14 2 3 3 2" xfId="1278" xr:uid="{00000000-0005-0000-0000-000013030000}"/>
    <cellStyle name="Normal 14 2 3 3 2 2" xfId="2093" xr:uid="{00000000-0005-0000-0000-000014030000}"/>
    <cellStyle name="Normal 14 2 3 3 3" xfId="1686" xr:uid="{00000000-0005-0000-0000-000015030000}"/>
    <cellStyle name="Normal 14 2 3 4" xfId="1014" xr:uid="{00000000-0005-0000-0000-000016030000}"/>
    <cellStyle name="Normal 14 2 3 4 2" xfId="1829" xr:uid="{00000000-0005-0000-0000-000017030000}"/>
    <cellStyle name="Normal 14 2 3 5" xfId="595" xr:uid="{00000000-0005-0000-0000-000018030000}"/>
    <cellStyle name="Normal 14 2 3 6" xfId="1422" xr:uid="{00000000-0005-0000-0000-000019030000}"/>
    <cellStyle name="Normal 14 2 4" xfId="683" xr:uid="{00000000-0005-0000-0000-00001A030000}"/>
    <cellStyle name="Normal 14 2 4 2" xfId="1099" xr:uid="{00000000-0005-0000-0000-00001B030000}"/>
    <cellStyle name="Normal 14 2 4 2 2" xfId="1914" xr:uid="{00000000-0005-0000-0000-00001C030000}"/>
    <cellStyle name="Normal 14 2 4 3" xfId="1507" xr:uid="{00000000-0005-0000-0000-00001D030000}"/>
    <cellStyle name="Normal 14 2 5" xfId="820" xr:uid="{00000000-0005-0000-0000-00001E030000}"/>
    <cellStyle name="Normal 14 2 5 2" xfId="1228" xr:uid="{00000000-0005-0000-0000-00001F030000}"/>
    <cellStyle name="Normal 14 2 5 2 2" xfId="2043" xr:uid="{00000000-0005-0000-0000-000020030000}"/>
    <cellStyle name="Normal 14 2 5 3" xfId="1636" xr:uid="{00000000-0005-0000-0000-000021030000}"/>
    <cellStyle name="Normal 14 2 6" xfId="964" xr:uid="{00000000-0005-0000-0000-000022030000}"/>
    <cellStyle name="Normal 14 2 6 2" xfId="1779" xr:uid="{00000000-0005-0000-0000-000023030000}"/>
    <cellStyle name="Normal 14 2 7" xfId="545" xr:uid="{00000000-0005-0000-0000-000024030000}"/>
    <cellStyle name="Normal 14 2 8" xfId="1372" xr:uid="{00000000-0005-0000-0000-000025030000}"/>
    <cellStyle name="Normal 14 3" xfId="450" xr:uid="{00000000-0005-0000-0000-000026030000}"/>
    <cellStyle name="Normal 14 3 2" xfId="510" xr:uid="{00000000-0005-0000-0000-000027030000}"/>
    <cellStyle name="Normal 14 3 2 2" xfId="782" xr:uid="{00000000-0005-0000-0000-000028030000}"/>
    <cellStyle name="Normal 14 3 2 2 2" xfId="1198" xr:uid="{00000000-0005-0000-0000-000029030000}"/>
    <cellStyle name="Normal 14 3 2 2 2 2" xfId="2013" xr:uid="{00000000-0005-0000-0000-00002A030000}"/>
    <cellStyle name="Normal 14 3 2 2 3" xfId="1606" xr:uid="{00000000-0005-0000-0000-00002B030000}"/>
    <cellStyle name="Normal 14 3 2 3" xfId="919" xr:uid="{00000000-0005-0000-0000-00002C030000}"/>
    <cellStyle name="Normal 14 3 2 3 2" xfId="1327" xr:uid="{00000000-0005-0000-0000-00002D030000}"/>
    <cellStyle name="Normal 14 3 2 3 2 2" xfId="2142" xr:uid="{00000000-0005-0000-0000-00002E030000}"/>
    <cellStyle name="Normal 14 3 2 3 3" xfId="1735" xr:uid="{00000000-0005-0000-0000-00002F030000}"/>
    <cellStyle name="Normal 14 3 2 4" xfId="1063" xr:uid="{00000000-0005-0000-0000-000030030000}"/>
    <cellStyle name="Normal 14 3 2 4 2" xfId="1878" xr:uid="{00000000-0005-0000-0000-000031030000}"/>
    <cellStyle name="Normal 14 3 2 5" xfId="644" xr:uid="{00000000-0005-0000-0000-000032030000}"/>
    <cellStyle name="Normal 14 3 2 6" xfId="1471" xr:uid="{00000000-0005-0000-0000-000033030000}"/>
    <cellStyle name="Normal 14 3 3" xfId="720" xr:uid="{00000000-0005-0000-0000-000034030000}"/>
    <cellStyle name="Normal 14 3 3 2" xfId="1136" xr:uid="{00000000-0005-0000-0000-000035030000}"/>
    <cellStyle name="Normal 14 3 3 2 2" xfId="1951" xr:uid="{00000000-0005-0000-0000-000036030000}"/>
    <cellStyle name="Normal 14 3 3 3" xfId="1544" xr:uid="{00000000-0005-0000-0000-000037030000}"/>
    <cellStyle name="Normal 14 3 4" xfId="857" xr:uid="{00000000-0005-0000-0000-000038030000}"/>
    <cellStyle name="Normal 14 3 4 2" xfId="1265" xr:uid="{00000000-0005-0000-0000-000039030000}"/>
    <cellStyle name="Normal 14 3 4 2 2" xfId="2080" xr:uid="{00000000-0005-0000-0000-00003A030000}"/>
    <cellStyle name="Normal 14 3 4 3" xfId="1673" xr:uid="{00000000-0005-0000-0000-00003B030000}"/>
    <cellStyle name="Normal 14 3 5" xfId="1001" xr:uid="{00000000-0005-0000-0000-00003C030000}"/>
    <cellStyle name="Normal 14 3 5 2" xfId="1816" xr:uid="{00000000-0005-0000-0000-00003D030000}"/>
    <cellStyle name="Normal 14 3 6" xfId="582" xr:uid="{00000000-0005-0000-0000-00003E030000}"/>
    <cellStyle name="Normal 14 3 7" xfId="1409" xr:uid="{00000000-0005-0000-0000-00003F030000}"/>
    <cellStyle name="Normal 14 4" xfId="460" xr:uid="{00000000-0005-0000-0000-000040030000}"/>
    <cellStyle name="Normal 14 4 2" xfId="732" xr:uid="{00000000-0005-0000-0000-000041030000}"/>
    <cellStyle name="Normal 14 4 2 2" xfId="1148" xr:uid="{00000000-0005-0000-0000-000042030000}"/>
    <cellStyle name="Normal 14 4 2 2 2" xfId="1963" xr:uid="{00000000-0005-0000-0000-000043030000}"/>
    <cellStyle name="Normal 14 4 2 3" xfId="1556" xr:uid="{00000000-0005-0000-0000-000044030000}"/>
    <cellStyle name="Normal 14 4 3" xfId="869" xr:uid="{00000000-0005-0000-0000-000045030000}"/>
    <cellStyle name="Normal 14 4 3 2" xfId="1277" xr:uid="{00000000-0005-0000-0000-000046030000}"/>
    <cellStyle name="Normal 14 4 3 2 2" xfId="2092" xr:uid="{00000000-0005-0000-0000-000047030000}"/>
    <cellStyle name="Normal 14 4 3 3" xfId="1685" xr:uid="{00000000-0005-0000-0000-000048030000}"/>
    <cellStyle name="Normal 14 4 4" xfId="1013" xr:uid="{00000000-0005-0000-0000-000049030000}"/>
    <cellStyle name="Normal 14 4 4 2" xfId="1828" xr:uid="{00000000-0005-0000-0000-00004A030000}"/>
    <cellStyle name="Normal 14 4 5" xfId="594" xr:uid="{00000000-0005-0000-0000-00004B030000}"/>
    <cellStyle name="Normal 14 4 6" xfId="1421" xr:uid="{00000000-0005-0000-0000-00004C030000}"/>
    <cellStyle name="Normal 14 5" xfId="682" xr:uid="{00000000-0005-0000-0000-00004D030000}"/>
    <cellStyle name="Normal 14 5 2" xfId="1098" xr:uid="{00000000-0005-0000-0000-00004E030000}"/>
    <cellStyle name="Normal 14 5 2 2" xfId="1913" xr:uid="{00000000-0005-0000-0000-00004F030000}"/>
    <cellStyle name="Normal 14 5 3" xfId="1506" xr:uid="{00000000-0005-0000-0000-000050030000}"/>
    <cellStyle name="Normal 14 6" xfId="819" xr:uid="{00000000-0005-0000-0000-000051030000}"/>
    <cellStyle name="Normal 14 6 2" xfId="1227" xr:uid="{00000000-0005-0000-0000-000052030000}"/>
    <cellStyle name="Normal 14 6 2 2" xfId="2042" xr:uid="{00000000-0005-0000-0000-000053030000}"/>
    <cellStyle name="Normal 14 6 3" xfId="1635" xr:uid="{00000000-0005-0000-0000-000054030000}"/>
    <cellStyle name="Normal 14 7" xfId="963" xr:uid="{00000000-0005-0000-0000-000055030000}"/>
    <cellStyle name="Normal 14 7 2" xfId="1778" xr:uid="{00000000-0005-0000-0000-000056030000}"/>
    <cellStyle name="Normal 14 8" xfId="544" xr:uid="{00000000-0005-0000-0000-000057030000}"/>
    <cellStyle name="Normal 14 9" xfId="1371" xr:uid="{00000000-0005-0000-0000-000058030000}"/>
    <cellStyle name="Normal 15" xfId="432" xr:uid="{00000000-0005-0000-0000-000059030000}"/>
    <cellStyle name="Normal 15 2" xfId="491" xr:uid="{00000000-0005-0000-0000-00005A030000}"/>
    <cellStyle name="Normal 15 2 2" xfId="763" xr:uid="{00000000-0005-0000-0000-00005B030000}"/>
    <cellStyle name="Normal 15 2 2 2" xfId="1179" xr:uid="{00000000-0005-0000-0000-00005C030000}"/>
    <cellStyle name="Normal 15 2 2 2 2" xfId="1994" xr:uid="{00000000-0005-0000-0000-00005D030000}"/>
    <cellStyle name="Normal 15 2 2 3" xfId="1587" xr:uid="{00000000-0005-0000-0000-00005E030000}"/>
    <cellStyle name="Normal 15 2 3" xfId="900" xr:uid="{00000000-0005-0000-0000-00005F030000}"/>
    <cellStyle name="Normal 15 2 3 2" xfId="1308" xr:uid="{00000000-0005-0000-0000-000060030000}"/>
    <cellStyle name="Normal 15 2 3 2 2" xfId="2123" xr:uid="{00000000-0005-0000-0000-000061030000}"/>
    <cellStyle name="Normal 15 2 3 3" xfId="1716" xr:uid="{00000000-0005-0000-0000-000062030000}"/>
    <cellStyle name="Normal 15 2 4" xfId="1044" xr:uid="{00000000-0005-0000-0000-000063030000}"/>
    <cellStyle name="Normal 15 2 4 2" xfId="1859" xr:uid="{00000000-0005-0000-0000-000064030000}"/>
    <cellStyle name="Normal 15 2 5" xfId="625" xr:uid="{00000000-0005-0000-0000-000065030000}"/>
    <cellStyle name="Normal 15 2 6" xfId="1452" xr:uid="{00000000-0005-0000-0000-000066030000}"/>
    <cellStyle name="Normal 15 3" xfId="701" xr:uid="{00000000-0005-0000-0000-000067030000}"/>
    <cellStyle name="Normal 15 3 2" xfId="1117" xr:uid="{00000000-0005-0000-0000-000068030000}"/>
    <cellStyle name="Normal 15 3 2 2" xfId="1932" xr:uid="{00000000-0005-0000-0000-000069030000}"/>
    <cellStyle name="Normal 15 3 3" xfId="1525" xr:uid="{00000000-0005-0000-0000-00006A030000}"/>
    <cellStyle name="Normal 15 4" xfId="838" xr:uid="{00000000-0005-0000-0000-00006B030000}"/>
    <cellStyle name="Normal 15 4 2" xfId="1246" xr:uid="{00000000-0005-0000-0000-00006C030000}"/>
    <cellStyle name="Normal 15 4 2 2" xfId="2061" xr:uid="{00000000-0005-0000-0000-00006D030000}"/>
    <cellStyle name="Normal 15 4 3" xfId="1654" xr:uid="{00000000-0005-0000-0000-00006E030000}"/>
    <cellStyle name="Normal 15 5" xfId="982" xr:uid="{00000000-0005-0000-0000-00006F030000}"/>
    <cellStyle name="Normal 15 5 2" xfId="1797" xr:uid="{00000000-0005-0000-0000-000070030000}"/>
    <cellStyle name="Normal 15 6" xfId="563" xr:uid="{00000000-0005-0000-0000-000071030000}"/>
    <cellStyle name="Normal 15 7" xfId="1390" xr:uid="{00000000-0005-0000-0000-000072030000}"/>
    <cellStyle name="Normal 16" xfId="790" xr:uid="{00000000-0005-0000-0000-000073030000}"/>
    <cellStyle name="Normal 16 2" xfId="791" xr:uid="{00000000-0005-0000-0000-000074030000}"/>
    <cellStyle name="Normal 16 3" xfId="1341" xr:uid="{00000000-0005-0000-0000-000075030000}"/>
    <cellStyle name="Normal 17" xfId="651" xr:uid="{00000000-0005-0000-0000-000076030000}"/>
    <cellStyle name="Normal 17 2" xfId="1070" xr:uid="{00000000-0005-0000-0000-000077030000}"/>
    <cellStyle name="Normal 17 2 2" xfId="1885" xr:uid="{00000000-0005-0000-0000-000078030000}"/>
    <cellStyle name="Normal 17 3" xfId="1478" xr:uid="{00000000-0005-0000-0000-000079030000}"/>
    <cellStyle name="Normal 18" xfId="946" xr:uid="{00000000-0005-0000-0000-00007A030000}"/>
    <cellStyle name="Normal 18 2" xfId="1762" xr:uid="{00000000-0005-0000-0000-00007B030000}"/>
    <cellStyle name="Normal 19" xfId="933" xr:uid="{00000000-0005-0000-0000-00007C030000}"/>
    <cellStyle name="Normal 19 2" xfId="1749" xr:uid="{00000000-0005-0000-0000-00007D030000}"/>
    <cellStyle name="Normal 2" xfId="1" xr:uid="{00000000-0005-0000-0000-00007E030000}"/>
    <cellStyle name="Normal 2 2" xfId="2" xr:uid="{00000000-0005-0000-0000-00007F030000}"/>
    <cellStyle name="Normal 2 2 2" xfId="319" xr:uid="{00000000-0005-0000-0000-000080030000}"/>
    <cellStyle name="Normal 2 2 2 2" xfId="390" xr:uid="{00000000-0005-0000-0000-000081030000}"/>
    <cellStyle name="Normal 2 2 2 3" xfId="2322" xr:uid="{00000000-0005-0000-0000-000082030000}"/>
    <cellStyle name="Normal 2 2 2 4" xfId="325" xr:uid="{00000000-0005-0000-0000-000083030000}"/>
    <cellStyle name="Normal 2 2 3" xfId="340" xr:uid="{00000000-0005-0000-0000-000084030000}"/>
    <cellStyle name="Normal 2 2 4" xfId="341" xr:uid="{00000000-0005-0000-0000-000085030000}"/>
    <cellStyle name="Normal 2 3" xfId="52" xr:uid="{00000000-0005-0000-0000-000086030000}"/>
    <cellStyle name="Normal 2 4" xfId="57" xr:uid="{00000000-0005-0000-0000-000087030000}"/>
    <cellStyle name="Normal 2 4 2" xfId="2165" xr:uid="{00000000-0005-0000-0000-000088030000}"/>
    <cellStyle name="Normal 2 4 3" xfId="342" xr:uid="{00000000-0005-0000-0000-000089030000}"/>
    <cellStyle name="Normal 2 5" xfId="318" xr:uid="{00000000-0005-0000-0000-00008A030000}"/>
    <cellStyle name="Normal 2 5 2" xfId="2321" xr:uid="{00000000-0005-0000-0000-00008B030000}"/>
    <cellStyle name="Normal 2 5 3" xfId="343" xr:uid="{00000000-0005-0000-0000-00008C030000}"/>
    <cellStyle name="Normal 3" xfId="3" xr:uid="{00000000-0005-0000-0000-00008D030000}"/>
    <cellStyle name="Normal 3 2" xfId="60" xr:uid="{00000000-0005-0000-0000-00008E030000}"/>
    <cellStyle name="Normal 3 2 2" xfId="266" xr:uid="{00000000-0005-0000-0000-00008F030000}"/>
    <cellStyle name="Normal 3 2 2 2" xfId="398" xr:uid="{00000000-0005-0000-0000-000090030000}"/>
    <cellStyle name="Normal 3 2 2 3" xfId="413" xr:uid="{00000000-0005-0000-0000-000091030000}"/>
    <cellStyle name="Normal 3 2 2 4" xfId="795" xr:uid="{00000000-0005-0000-0000-000092030000}"/>
    <cellStyle name="Normal 3 2 2 5" xfId="383" xr:uid="{00000000-0005-0000-0000-000093030000}"/>
    <cellStyle name="Normal 3 2 2 6" xfId="345" xr:uid="{00000000-0005-0000-0000-000094030000}"/>
    <cellStyle name="Normal 3 2 3" xfId="379" xr:uid="{00000000-0005-0000-0000-000095030000}"/>
    <cellStyle name="Normal 3 2 4" xfId="365" xr:uid="{00000000-0005-0000-0000-000096030000}"/>
    <cellStyle name="Normal 3 2 5" xfId="364" xr:uid="{00000000-0005-0000-0000-000097030000}"/>
    <cellStyle name="Normal 3 2 6" xfId="344" xr:uid="{00000000-0005-0000-0000-000098030000}"/>
    <cellStyle name="Normal 3 3" xfId="55" xr:uid="{00000000-0005-0000-0000-000099030000}"/>
    <cellStyle name="Normal 3 3 2" xfId="384" xr:uid="{00000000-0005-0000-0000-00009A030000}"/>
    <cellStyle name="Normal 3 3 2 2" xfId="399" xr:uid="{00000000-0005-0000-0000-00009B030000}"/>
    <cellStyle name="Normal 3 3 2 3" xfId="414" xr:uid="{00000000-0005-0000-0000-00009C030000}"/>
    <cellStyle name="Normal 3 3 2 4" xfId="794" xr:uid="{00000000-0005-0000-0000-00009D030000}"/>
    <cellStyle name="Normal 3 3 3" xfId="378" xr:uid="{00000000-0005-0000-0000-00009E030000}"/>
    <cellStyle name="Normal 3 3 4" xfId="2164" xr:uid="{00000000-0005-0000-0000-00009F030000}"/>
    <cellStyle name="Normal 3 3 5" xfId="346" xr:uid="{00000000-0005-0000-0000-0000A0030000}"/>
    <cellStyle name="Normal 3 4" xfId="320" xr:uid="{00000000-0005-0000-0000-0000A1030000}"/>
    <cellStyle name="Normal 3 4 2" xfId="382" xr:uid="{00000000-0005-0000-0000-0000A2030000}"/>
    <cellStyle name="Normal 3 4 3" xfId="2323" xr:uid="{00000000-0005-0000-0000-0000A3030000}"/>
    <cellStyle name="Normal 3 4 4" xfId="347" xr:uid="{00000000-0005-0000-0000-0000A4030000}"/>
    <cellStyle name="Normal 3 5" xfId="348" xr:uid="{00000000-0005-0000-0000-0000A5030000}"/>
    <cellStyle name="Normal 3 6" xfId="349" xr:uid="{00000000-0005-0000-0000-0000A6030000}"/>
    <cellStyle name="Normal 3 6 2" xfId="796" xr:uid="{00000000-0005-0000-0000-0000A7030000}"/>
    <cellStyle name="Normal 3 6 3" xfId="793" xr:uid="{00000000-0005-0000-0000-0000A8030000}"/>
    <cellStyle name="Normal 3 6 4" xfId="668" xr:uid="{00000000-0005-0000-0000-0000A9030000}"/>
    <cellStyle name="Normal 3 7" xfId="330" xr:uid="{00000000-0005-0000-0000-0000AA030000}"/>
    <cellStyle name="Normal 3 7 2" xfId="1342" xr:uid="{00000000-0005-0000-0000-0000AB030000}"/>
    <cellStyle name="Normal 3 7 2 2" xfId="2156" xr:uid="{00000000-0005-0000-0000-0000AC030000}"/>
    <cellStyle name="Normal 3 7 3" xfId="665" xr:uid="{00000000-0005-0000-0000-0000AD030000}"/>
    <cellStyle name="Normal 3 7 4" xfId="362" xr:uid="{00000000-0005-0000-0000-0000AE030000}"/>
    <cellStyle name="Normal 4" xfId="4" xr:uid="{00000000-0005-0000-0000-0000AF030000}"/>
    <cellStyle name="Normal 4 10" xfId="797" xr:uid="{00000000-0005-0000-0000-0000B0030000}"/>
    <cellStyle name="Normal 4 10 2" xfId="1205" xr:uid="{00000000-0005-0000-0000-0000B1030000}"/>
    <cellStyle name="Normal 4 10 2 2" xfId="2020" xr:uid="{00000000-0005-0000-0000-0000B2030000}"/>
    <cellStyle name="Normal 4 10 3" xfId="1613" xr:uid="{00000000-0005-0000-0000-0000B3030000}"/>
    <cellStyle name="Normal 4 11" xfId="926" xr:uid="{00000000-0005-0000-0000-0000B4030000}"/>
    <cellStyle name="Normal 4 11 2" xfId="1334" xr:uid="{00000000-0005-0000-0000-0000B5030000}"/>
    <cellStyle name="Normal 4 11 2 2" xfId="2149" xr:uid="{00000000-0005-0000-0000-0000B6030000}"/>
    <cellStyle name="Normal 4 11 3" xfId="1742" xr:uid="{00000000-0005-0000-0000-0000B7030000}"/>
    <cellStyle name="Normal 4 12" xfId="947" xr:uid="{00000000-0005-0000-0000-0000B8030000}"/>
    <cellStyle name="Normal 4 12 2" xfId="1763" xr:uid="{00000000-0005-0000-0000-0000B9030000}"/>
    <cellStyle name="Normal 4 13" xfId="517" xr:uid="{00000000-0005-0000-0000-0000BA030000}"/>
    <cellStyle name="Normal 4 14" xfId="1344" xr:uid="{00000000-0005-0000-0000-0000BB030000}"/>
    <cellStyle name="Normal 4 2" xfId="59" xr:uid="{00000000-0005-0000-0000-0000BC030000}"/>
    <cellStyle name="Normal 4 2 10" xfId="1373" xr:uid="{00000000-0005-0000-0000-0000BD030000}"/>
    <cellStyle name="Normal 4 2 11" xfId="366" xr:uid="{00000000-0005-0000-0000-0000BE030000}"/>
    <cellStyle name="Normal 4 2 2" xfId="267" xr:uid="{00000000-0005-0000-0000-0000BF030000}"/>
    <cellStyle name="Normal 4 2 2 10" xfId="397" xr:uid="{00000000-0005-0000-0000-0000C0030000}"/>
    <cellStyle name="Normal 4 2 2 2" xfId="443" xr:uid="{00000000-0005-0000-0000-0000C1030000}"/>
    <cellStyle name="Normal 4 2 2 2 2" xfId="504" xr:uid="{00000000-0005-0000-0000-0000C2030000}"/>
    <cellStyle name="Normal 4 2 2 2 2 2" xfId="776" xr:uid="{00000000-0005-0000-0000-0000C3030000}"/>
    <cellStyle name="Normal 4 2 2 2 2 2 2" xfId="1192" xr:uid="{00000000-0005-0000-0000-0000C4030000}"/>
    <cellStyle name="Normal 4 2 2 2 2 2 2 2" xfId="2007" xr:uid="{00000000-0005-0000-0000-0000C5030000}"/>
    <cellStyle name="Normal 4 2 2 2 2 2 3" xfId="1600" xr:uid="{00000000-0005-0000-0000-0000C6030000}"/>
    <cellStyle name="Normal 4 2 2 2 2 3" xfId="913" xr:uid="{00000000-0005-0000-0000-0000C7030000}"/>
    <cellStyle name="Normal 4 2 2 2 2 3 2" xfId="1321" xr:uid="{00000000-0005-0000-0000-0000C8030000}"/>
    <cellStyle name="Normal 4 2 2 2 2 3 2 2" xfId="2136" xr:uid="{00000000-0005-0000-0000-0000C9030000}"/>
    <cellStyle name="Normal 4 2 2 2 2 3 3" xfId="1729" xr:uid="{00000000-0005-0000-0000-0000CA030000}"/>
    <cellStyle name="Normal 4 2 2 2 2 4" xfId="1057" xr:uid="{00000000-0005-0000-0000-0000CB030000}"/>
    <cellStyle name="Normal 4 2 2 2 2 4 2" xfId="1872" xr:uid="{00000000-0005-0000-0000-0000CC030000}"/>
    <cellStyle name="Normal 4 2 2 2 2 5" xfId="638" xr:uid="{00000000-0005-0000-0000-0000CD030000}"/>
    <cellStyle name="Normal 4 2 2 2 2 6" xfId="1465" xr:uid="{00000000-0005-0000-0000-0000CE030000}"/>
    <cellStyle name="Normal 4 2 2 2 3" xfId="714" xr:uid="{00000000-0005-0000-0000-0000CF030000}"/>
    <cellStyle name="Normal 4 2 2 2 3 2" xfId="1130" xr:uid="{00000000-0005-0000-0000-0000D0030000}"/>
    <cellStyle name="Normal 4 2 2 2 3 2 2" xfId="1945" xr:uid="{00000000-0005-0000-0000-0000D1030000}"/>
    <cellStyle name="Normal 4 2 2 2 3 3" xfId="1538" xr:uid="{00000000-0005-0000-0000-0000D2030000}"/>
    <cellStyle name="Normal 4 2 2 2 4" xfId="851" xr:uid="{00000000-0005-0000-0000-0000D3030000}"/>
    <cellStyle name="Normal 4 2 2 2 4 2" xfId="1259" xr:uid="{00000000-0005-0000-0000-0000D4030000}"/>
    <cellStyle name="Normal 4 2 2 2 4 2 2" xfId="2074" xr:uid="{00000000-0005-0000-0000-0000D5030000}"/>
    <cellStyle name="Normal 4 2 2 2 4 3" xfId="1667" xr:uid="{00000000-0005-0000-0000-0000D6030000}"/>
    <cellStyle name="Normal 4 2 2 2 5" xfId="995" xr:uid="{00000000-0005-0000-0000-0000D7030000}"/>
    <cellStyle name="Normal 4 2 2 2 5 2" xfId="1810" xr:uid="{00000000-0005-0000-0000-0000D8030000}"/>
    <cellStyle name="Normal 4 2 2 2 6" xfId="576" xr:uid="{00000000-0005-0000-0000-0000D9030000}"/>
    <cellStyle name="Normal 4 2 2 2 7" xfId="1403" xr:uid="{00000000-0005-0000-0000-0000DA030000}"/>
    <cellStyle name="Normal 4 2 2 3" xfId="463" xr:uid="{00000000-0005-0000-0000-0000DB030000}"/>
    <cellStyle name="Normal 4 2 2 3 2" xfId="735" xr:uid="{00000000-0005-0000-0000-0000DC030000}"/>
    <cellStyle name="Normal 4 2 2 3 2 2" xfId="1151" xr:uid="{00000000-0005-0000-0000-0000DD030000}"/>
    <cellStyle name="Normal 4 2 2 3 2 2 2" xfId="1966" xr:uid="{00000000-0005-0000-0000-0000DE030000}"/>
    <cellStyle name="Normal 4 2 2 3 2 3" xfId="1559" xr:uid="{00000000-0005-0000-0000-0000DF030000}"/>
    <cellStyle name="Normal 4 2 2 3 3" xfId="872" xr:uid="{00000000-0005-0000-0000-0000E0030000}"/>
    <cellStyle name="Normal 4 2 2 3 3 2" xfId="1280" xr:uid="{00000000-0005-0000-0000-0000E1030000}"/>
    <cellStyle name="Normal 4 2 2 3 3 2 2" xfId="2095" xr:uid="{00000000-0005-0000-0000-0000E2030000}"/>
    <cellStyle name="Normal 4 2 2 3 3 3" xfId="1688" xr:uid="{00000000-0005-0000-0000-0000E3030000}"/>
    <cellStyle name="Normal 4 2 2 3 4" xfId="1016" xr:uid="{00000000-0005-0000-0000-0000E4030000}"/>
    <cellStyle name="Normal 4 2 2 3 4 2" xfId="1831" xr:uid="{00000000-0005-0000-0000-0000E5030000}"/>
    <cellStyle name="Normal 4 2 2 3 5" xfId="597" xr:uid="{00000000-0005-0000-0000-0000E6030000}"/>
    <cellStyle name="Normal 4 2 2 3 6" xfId="1424" xr:uid="{00000000-0005-0000-0000-0000E7030000}"/>
    <cellStyle name="Normal 4 2 2 4" xfId="685" xr:uid="{00000000-0005-0000-0000-0000E8030000}"/>
    <cellStyle name="Normal 4 2 2 4 2" xfId="1101" xr:uid="{00000000-0005-0000-0000-0000E9030000}"/>
    <cellStyle name="Normal 4 2 2 4 2 2" xfId="1916" xr:uid="{00000000-0005-0000-0000-0000EA030000}"/>
    <cellStyle name="Normal 4 2 2 4 3" xfId="1509" xr:uid="{00000000-0005-0000-0000-0000EB030000}"/>
    <cellStyle name="Normal 4 2 2 5" xfId="822" xr:uid="{00000000-0005-0000-0000-0000EC030000}"/>
    <cellStyle name="Normal 4 2 2 5 2" xfId="1230" xr:uid="{00000000-0005-0000-0000-0000ED030000}"/>
    <cellStyle name="Normal 4 2 2 5 2 2" xfId="2045" xr:uid="{00000000-0005-0000-0000-0000EE030000}"/>
    <cellStyle name="Normal 4 2 2 5 3" xfId="1638" xr:uid="{00000000-0005-0000-0000-0000EF030000}"/>
    <cellStyle name="Normal 4 2 2 6" xfId="966" xr:uid="{00000000-0005-0000-0000-0000F0030000}"/>
    <cellStyle name="Normal 4 2 2 6 2" xfId="1781" xr:uid="{00000000-0005-0000-0000-0000F1030000}"/>
    <cellStyle name="Normal 4 2 2 7" xfId="547" xr:uid="{00000000-0005-0000-0000-0000F2030000}"/>
    <cellStyle name="Normal 4 2 2 8" xfId="1374" xr:uid="{00000000-0005-0000-0000-0000F3030000}"/>
    <cellStyle name="Normal 4 2 2 9" xfId="2311" xr:uid="{00000000-0005-0000-0000-0000F4030000}"/>
    <cellStyle name="Normal 4 2 3" xfId="389" xr:uid="{00000000-0005-0000-0000-0000F5030000}"/>
    <cellStyle name="Normal 4 2 4" xfId="437" xr:uid="{00000000-0005-0000-0000-0000F6030000}"/>
    <cellStyle name="Normal 4 2 4 2" xfId="497" xr:uid="{00000000-0005-0000-0000-0000F7030000}"/>
    <cellStyle name="Normal 4 2 4 2 2" xfId="769" xr:uid="{00000000-0005-0000-0000-0000F8030000}"/>
    <cellStyle name="Normal 4 2 4 2 2 2" xfId="1185" xr:uid="{00000000-0005-0000-0000-0000F9030000}"/>
    <cellStyle name="Normal 4 2 4 2 2 2 2" xfId="2000" xr:uid="{00000000-0005-0000-0000-0000FA030000}"/>
    <cellStyle name="Normal 4 2 4 2 2 3" xfId="1593" xr:uid="{00000000-0005-0000-0000-0000FB030000}"/>
    <cellStyle name="Normal 4 2 4 2 3" xfId="906" xr:uid="{00000000-0005-0000-0000-0000FC030000}"/>
    <cellStyle name="Normal 4 2 4 2 3 2" xfId="1314" xr:uid="{00000000-0005-0000-0000-0000FD030000}"/>
    <cellStyle name="Normal 4 2 4 2 3 2 2" xfId="2129" xr:uid="{00000000-0005-0000-0000-0000FE030000}"/>
    <cellStyle name="Normal 4 2 4 2 3 3" xfId="1722" xr:uid="{00000000-0005-0000-0000-0000FF030000}"/>
    <cellStyle name="Normal 4 2 4 2 4" xfId="1050" xr:uid="{00000000-0005-0000-0000-000000040000}"/>
    <cellStyle name="Normal 4 2 4 2 4 2" xfId="1865" xr:uid="{00000000-0005-0000-0000-000001040000}"/>
    <cellStyle name="Normal 4 2 4 2 5" xfId="631" xr:uid="{00000000-0005-0000-0000-000002040000}"/>
    <cellStyle name="Normal 4 2 4 2 6" xfId="1458" xr:uid="{00000000-0005-0000-0000-000003040000}"/>
    <cellStyle name="Normal 4 2 4 3" xfId="707" xr:uid="{00000000-0005-0000-0000-000004040000}"/>
    <cellStyle name="Normal 4 2 4 3 2" xfId="1123" xr:uid="{00000000-0005-0000-0000-000005040000}"/>
    <cellStyle name="Normal 4 2 4 3 2 2" xfId="1938" xr:uid="{00000000-0005-0000-0000-000006040000}"/>
    <cellStyle name="Normal 4 2 4 3 3" xfId="1531" xr:uid="{00000000-0005-0000-0000-000007040000}"/>
    <cellStyle name="Normal 4 2 4 4" xfId="844" xr:uid="{00000000-0005-0000-0000-000008040000}"/>
    <cellStyle name="Normal 4 2 4 4 2" xfId="1252" xr:uid="{00000000-0005-0000-0000-000009040000}"/>
    <cellStyle name="Normal 4 2 4 4 2 2" xfId="2067" xr:uid="{00000000-0005-0000-0000-00000A040000}"/>
    <cellStyle name="Normal 4 2 4 4 3" xfId="1660" xr:uid="{00000000-0005-0000-0000-00000B040000}"/>
    <cellStyle name="Normal 4 2 4 5" xfId="988" xr:uid="{00000000-0005-0000-0000-00000C040000}"/>
    <cellStyle name="Normal 4 2 4 5 2" xfId="1803" xr:uid="{00000000-0005-0000-0000-00000D040000}"/>
    <cellStyle name="Normal 4 2 4 6" xfId="569" xr:uid="{00000000-0005-0000-0000-00000E040000}"/>
    <cellStyle name="Normal 4 2 4 7" xfId="1396" xr:uid="{00000000-0005-0000-0000-00000F040000}"/>
    <cellStyle name="Normal 4 2 5" xfId="462" xr:uid="{00000000-0005-0000-0000-000010040000}"/>
    <cellStyle name="Normal 4 2 5 2" xfId="734" xr:uid="{00000000-0005-0000-0000-000011040000}"/>
    <cellStyle name="Normal 4 2 5 2 2" xfId="1150" xr:uid="{00000000-0005-0000-0000-000012040000}"/>
    <cellStyle name="Normal 4 2 5 2 2 2" xfId="1965" xr:uid="{00000000-0005-0000-0000-000013040000}"/>
    <cellStyle name="Normal 4 2 5 2 3" xfId="1558" xr:uid="{00000000-0005-0000-0000-000014040000}"/>
    <cellStyle name="Normal 4 2 5 3" xfId="871" xr:uid="{00000000-0005-0000-0000-000015040000}"/>
    <cellStyle name="Normal 4 2 5 3 2" xfId="1279" xr:uid="{00000000-0005-0000-0000-000016040000}"/>
    <cellStyle name="Normal 4 2 5 3 2 2" xfId="2094" xr:uid="{00000000-0005-0000-0000-000017040000}"/>
    <cellStyle name="Normal 4 2 5 3 3" xfId="1687" xr:uid="{00000000-0005-0000-0000-000018040000}"/>
    <cellStyle name="Normal 4 2 5 4" xfId="1015" xr:uid="{00000000-0005-0000-0000-000019040000}"/>
    <cellStyle name="Normal 4 2 5 4 2" xfId="1830" xr:uid="{00000000-0005-0000-0000-00001A040000}"/>
    <cellStyle name="Normal 4 2 5 5" xfId="596" xr:uid="{00000000-0005-0000-0000-00001B040000}"/>
    <cellStyle name="Normal 4 2 5 6" xfId="1423" xr:uid="{00000000-0005-0000-0000-00001C040000}"/>
    <cellStyle name="Normal 4 2 6" xfId="684" xr:uid="{00000000-0005-0000-0000-00001D040000}"/>
    <cellStyle name="Normal 4 2 6 2" xfId="1100" xr:uid="{00000000-0005-0000-0000-00001E040000}"/>
    <cellStyle name="Normal 4 2 6 2 2" xfId="1915" xr:uid="{00000000-0005-0000-0000-00001F040000}"/>
    <cellStyle name="Normal 4 2 6 3" xfId="1508" xr:uid="{00000000-0005-0000-0000-000020040000}"/>
    <cellStyle name="Normal 4 2 7" xfId="821" xr:uid="{00000000-0005-0000-0000-000021040000}"/>
    <cellStyle name="Normal 4 2 7 2" xfId="1229" xr:uid="{00000000-0005-0000-0000-000022040000}"/>
    <cellStyle name="Normal 4 2 7 2 2" xfId="2044" xr:uid="{00000000-0005-0000-0000-000023040000}"/>
    <cellStyle name="Normal 4 2 7 3" xfId="1637" xr:uid="{00000000-0005-0000-0000-000024040000}"/>
    <cellStyle name="Normal 4 2 8" xfId="965" xr:uid="{00000000-0005-0000-0000-000025040000}"/>
    <cellStyle name="Normal 4 2 8 2" xfId="1780" xr:uid="{00000000-0005-0000-0000-000026040000}"/>
    <cellStyle name="Normal 4 2 9" xfId="546" xr:uid="{00000000-0005-0000-0000-000027040000}"/>
    <cellStyle name="Normal 4 3" xfId="56" xr:uid="{00000000-0005-0000-0000-000028040000}"/>
    <cellStyle name="Normal 4 3 10" xfId="367" xr:uid="{00000000-0005-0000-0000-000029040000}"/>
    <cellStyle name="Normal 4 3 11" xfId="350" xr:uid="{00000000-0005-0000-0000-00002A040000}"/>
    <cellStyle name="Normal 4 3 2" xfId="442" xr:uid="{00000000-0005-0000-0000-00002B040000}"/>
    <cellStyle name="Normal 4 3 2 2" xfId="502" xr:uid="{00000000-0005-0000-0000-00002C040000}"/>
    <cellStyle name="Normal 4 3 2 2 2" xfId="774" xr:uid="{00000000-0005-0000-0000-00002D040000}"/>
    <cellStyle name="Normal 4 3 2 2 2 2" xfId="1190" xr:uid="{00000000-0005-0000-0000-00002E040000}"/>
    <cellStyle name="Normal 4 3 2 2 2 2 2" xfId="2005" xr:uid="{00000000-0005-0000-0000-00002F040000}"/>
    <cellStyle name="Normal 4 3 2 2 2 3" xfId="1598" xr:uid="{00000000-0005-0000-0000-000030040000}"/>
    <cellStyle name="Normal 4 3 2 2 3" xfId="911" xr:uid="{00000000-0005-0000-0000-000031040000}"/>
    <cellStyle name="Normal 4 3 2 2 3 2" xfId="1319" xr:uid="{00000000-0005-0000-0000-000032040000}"/>
    <cellStyle name="Normal 4 3 2 2 3 2 2" xfId="2134" xr:uid="{00000000-0005-0000-0000-000033040000}"/>
    <cellStyle name="Normal 4 3 2 2 3 3" xfId="1727" xr:uid="{00000000-0005-0000-0000-000034040000}"/>
    <cellStyle name="Normal 4 3 2 2 4" xfId="1055" xr:uid="{00000000-0005-0000-0000-000035040000}"/>
    <cellStyle name="Normal 4 3 2 2 4 2" xfId="1870" xr:uid="{00000000-0005-0000-0000-000036040000}"/>
    <cellStyle name="Normal 4 3 2 2 5" xfId="636" xr:uid="{00000000-0005-0000-0000-000037040000}"/>
    <cellStyle name="Normal 4 3 2 2 6" xfId="1463" xr:uid="{00000000-0005-0000-0000-000038040000}"/>
    <cellStyle name="Normal 4 3 2 3" xfId="712" xr:uid="{00000000-0005-0000-0000-000039040000}"/>
    <cellStyle name="Normal 4 3 2 3 2" xfId="1128" xr:uid="{00000000-0005-0000-0000-00003A040000}"/>
    <cellStyle name="Normal 4 3 2 3 2 2" xfId="1943" xr:uid="{00000000-0005-0000-0000-00003B040000}"/>
    <cellStyle name="Normal 4 3 2 3 3" xfId="1536" xr:uid="{00000000-0005-0000-0000-00003C040000}"/>
    <cellStyle name="Normal 4 3 2 4" xfId="849" xr:uid="{00000000-0005-0000-0000-00003D040000}"/>
    <cellStyle name="Normal 4 3 2 4 2" xfId="1257" xr:uid="{00000000-0005-0000-0000-00003E040000}"/>
    <cellStyle name="Normal 4 3 2 4 2 2" xfId="2072" xr:uid="{00000000-0005-0000-0000-00003F040000}"/>
    <cellStyle name="Normal 4 3 2 4 3" xfId="1665" xr:uid="{00000000-0005-0000-0000-000040040000}"/>
    <cellStyle name="Normal 4 3 2 5" xfId="993" xr:uid="{00000000-0005-0000-0000-000041040000}"/>
    <cellStyle name="Normal 4 3 2 5 2" xfId="1808" xr:uid="{00000000-0005-0000-0000-000042040000}"/>
    <cellStyle name="Normal 4 3 2 6" xfId="574" xr:uid="{00000000-0005-0000-0000-000043040000}"/>
    <cellStyle name="Normal 4 3 2 7" xfId="1401" xr:uid="{00000000-0005-0000-0000-000044040000}"/>
    <cellStyle name="Normal 4 3 3" xfId="464" xr:uid="{00000000-0005-0000-0000-000045040000}"/>
    <cellStyle name="Normal 4 3 3 2" xfId="736" xr:uid="{00000000-0005-0000-0000-000046040000}"/>
    <cellStyle name="Normal 4 3 3 2 2" xfId="1152" xr:uid="{00000000-0005-0000-0000-000047040000}"/>
    <cellStyle name="Normal 4 3 3 2 2 2" xfId="1967" xr:uid="{00000000-0005-0000-0000-000048040000}"/>
    <cellStyle name="Normal 4 3 3 2 3" xfId="1560" xr:uid="{00000000-0005-0000-0000-000049040000}"/>
    <cellStyle name="Normal 4 3 3 3" xfId="873" xr:uid="{00000000-0005-0000-0000-00004A040000}"/>
    <cellStyle name="Normal 4 3 3 3 2" xfId="1281" xr:uid="{00000000-0005-0000-0000-00004B040000}"/>
    <cellStyle name="Normal 4 3 3 3 2 2" xfId="2096" xr:uid="{00000000-0005-0000-0000-00004C040000}"/>
    <cellStyle name="Normal 4 3 3 3 3" xfId="1689" xr:uid="{00000000-0005-0000-0000-00004D040000}"/>
    <cellStyle name="Normal 4 3 3 4" xfId="1017" xr:uid="{00000000-0005-0000-0000-00004E040000}"/>
    <cellStyle name="Normal 4 3 3 4 2" xfId="1832" xr:uid="{00000000-0005-0000-0000-00004F040000}"/>
    <cellStyle name="Normal 4 3 3 5" xfId="598" xr:uid="{00000000-0005-0000-0000-000050040000}"/>
    <cellStyle name="Normal 4 3 3 6" xfId="1425" xr:uid="{00000000-0005-0000-0000-000051040000}"/>
    <cellStyle name="Normal 4 3 4" xfId="789" xr:uid="{00000000-0005-0000-0000-000052040000}"/>
    <cellStyle name="Normal 4 3 5" xfId="686" xr:uid="{00000000-0005-0000-0000-000053040000}"/>
    <cellStyle name="Normal 4 3 5 2" xfId="1102" xr:uid="{00000000-0005-0000-0000-000054040000}"/>
    <cellStyle name="Normal 4 3 5 2 2" xfId="1917" xr:uid="{00000000-0005-0000-0000-000055040000}"/>
    <cellStyle name="Normal 4 3 5 3" xfId="1510" xr:uid="{00000000-0005-0000-0000-000056040000}"/>
    <cellStyle name="Normal 4 3 6" xfId="823" xr:uid="{00000000-0005-0000-0000-000057040000}"/>
    <cellStyle name="Normal 4 3 6 2" xfId="1231" xr:uid="{00000000-0005-0000-0000-000058040000}"/>
    <cellStyle name="Normal 4 3 6 2 2" xfId="2046" xr:uid="{00000000-0005-0000-0000-000059040000}"/>
    <cellStyle name="Normal 4 3 6 3" xfId="1639" xr:uid="{00000000-0005-0000-0000-00005A040000}"/>
    <cellStyle name="Normal 4 3 7" xfId="967" xr:uid="{00000000-0005-0000-0000-00005B040000}"/>
    <cellStyle name="Normal 4 3 7 2" xfId="1782" xr:uid="{00000000-0005-0000-0000-00005C040000}"/>
    <cellStyle name="Normal 4 3 8" xfId="548" xr:uid="{00000000-0005-0000-0000-00005D040000}"/>
    <cellStyle name="Normal 4 3 9" xfId="1375" xr:uid="{00000000-0005-0000-0000-00005E040000}"/>
    <cellStyle name="Normal 4 4" xfId="351" xr:uid="{00000000-0005-0000-0000-00005F040000}"/>
    <cellStyle name="Normal 4 4 2" xfId="388" xr:uid="{00000000-0005-0000-0000-000060040000}"/>
    <cellStyle name="Normal 4 5" xfId="352" xr:uid="{00000000-0005-0000-0000-000061040000}"/>
    <cellStyle name="Normal 4 5 2" xfId="492" xr:uid="{00000000-0005-0000-0000-000062040000}"/>
    <cellStyle name="Normal 4 5 2 2" xfId="764" xr:uid="{00000000-0005-0000-0000-000063040000}"/>
    <cellStyle name="Normal 4 5 2 2 2" xfId="1180" xr:uid="{00000000-0005-0000-0000-000064040000}"/>
    <cellStyle name="Normal 4 5 2 2 2 2" xfId="1995" xr:uid="{00000000-0005-0000-0000-000065040000}"/>
    <cellStyle name="Normal 4 5 2 2 3" xfId="1588" xr:uid="{00000000-0005-0000-0000-000066040000}"/>
    <cellStyle name="Normal 4 5 2 3" xfId="901" xr:uid="{00000000-0005-0000-0000-000067040000}"/>
    <cellStyle name="Normal 4 5 2 3 2" xfId="1309" xr:uid="{00000000-0005-0000-0000-000068040000}"/>
    <cellStyle name="Normal 4 5 2 3 2 2" xfId="2124" xr:uid="{00000000-0005-0000-0000-000069040000}"/>
    <cellStyle name="Normal 4 5 2 3 3" xfId="1717" xr:uid="{00000000-0005-0000-0000-00006A040000}"/>
    <cellStyle name="Normal 4 5 2 4" xfId="1045" xr:uid="{00000000-0005-0000-0000-00006B040000}"/>
    <cellStyle name="Normal 4 5 2 4 2" xfId="1860" xr:uid="{00000000-0005-0000-0000-00006C040000}"/>
    <cellStyle name="Normal 4 5 2 5" xfId="626" xr:uid="{00000000-0005-0000-0000-00006D040000}"/>
    <cellStyle name="Normal 4 5 2 6" xfId="1453" xr:uid="{00000000-0005-0000-0000-00006E040000}"/>
    <cellStyle name="Normal 4 5 3" xfId="702" xr:uid="{00000000-0005-0000-0000-00006F040000}"/>
    <cellStyle name="Normal 4 5 3 2" xfId="1118" xr:uid="{00000000-0005-0000-0000-000070040000}"/>
    <cellStyle name="Normal 4 5 3 2 2" xfId="1933" xr:uid="{00000000-0005-0000-0000-000071040000}"/>
    <cellStyle name="Normal 4 5 3 3" xfId="1526" xr:uid="{00000000-0005-0000-0000-000072040000}"/>
    <cellStyle name="Normal 4 5 4" xfId="839" xr:uid="{00000000-0005-0000-0000-000073040000}"/>
    <cellStyle name="Normal 4 5 4 2" xfId="1247" xr:uid="{00000000-0005-0000-0000-000074040000}"/>
    <cellStyle name="Normal 4 5 4 2 2" xfId="2062" xr:uid="{00000000-0005-0000-0000-000075040000}"/>
    <cellStyle name="Normal 4 5 4 3" xfId="1655" xr:uid="{00000000-0005-0000-0000-000076040000}"/>
    <cellStyle name="Normal 4 5 5" xfId="983" xr:uid="{00000000-0005-0000-0000-000077040000}"/>
    <cellStyle name="Normal 4 5 5 2" xfId="1798" xr:uid="{00000000-0005-0000-0000-000078040000}"/>
    <cellStyle name="Normal 4 5 6" xfId="564" xr:uid="{00000000-0005-0000-0000-000079040000}"/>
    <cellStyle name="Normal 4 5 7" xfId="1391" xr:uid="{00000000-0005-0000-0000-00007A040000}"/>
    <cellStyle name="Normal 4 5 8" xfId="433" xr:uid="{00000000-0005-0000-0000-00007B040000}"/>
    <cellStyle name="Normal 4 6" xfId="353" xr:uid="{00000000-0005-0000-0000-00007C040000}"/>
    <cellStyle name="Normal 4 6 2" xfId="677" xr:uid="{00000000-0005-0000-0000-00007D040000}"/>
    <cellStyle name="Normal 4 6 2 2" xfId="1093" xr:uid="{00000000-0005-0000-0000-00007E040000}"/>
    <cellStyle name="Normal 4 6 2 2 2" xfId="1908" xr:uid="{00000000-0005-0000-0000-00007F040000}"/>
    <cellStyle name="Normal 4 6 2 3" xfId="1501" xr:uid="{00000000-0005-0000-0000-000080040000}"/>
    <cellStyle name="Normal 4 6 3" xfId="814" xr:uid="{00000000-0005-0000-0000-000081040000}"/>
    <cellStyle name="Normal 4 6 3 2" xfId="1222" xr:uid="{00000000-0005-0000-0000-000082040000}"/>
    <cellStyle name="Normal 4 6 3 2 2" xfId="2037" xr:uid="{00000000-0005-0000-0000-000083040000}"/>
    <cellStyle name="Normal 4 6 3 3" xfId="1630" xr:uid="{00000000-0005-0000-0000-000084040000}"/>
    <cellStyle name="Normal 4 6 4" xfId="958" xr:uid="{00000000-0005-0000-0000-000085040000}"/>
    <cellStyle name="Normal 4 6 4 2" xfId="1773" xr:uid="{00000000-0005-0000-0000-000086040000}"/>
    <cellStyle name="Normal 4 6 5" xfId="539" xr:uid="{00000000-0005-0000-0000-000087040000}"/>
    <cellStyle name="Normal 4 6 6" xfId="1366" xr:uid="{00000000-0005-0000-0000-000088040000}"/>
    <cellStyle name="Normal 4 6 7" xfId="427" xr:uid="{00000000-0005-0000-0000-000089040000}"/>
    <cellStyle name="Normal 4 7" xfId="455" xr:uid="{00000000-0005-0000-0000-00008A040000}"/>
    <cellStyle name="Normal 4 7 2" xfId="727" xr:uid="{00000000-0005-0000-0000-00008B040000}"/>
    <cellStyle name="Normal 4 7 2 2" xfId="1143" xr:uid="{00000000-0005-0000-0000-00008C040000}"/>
    <cellStyle name="Normal 4 7 2 2 2" xfId="1958" xr:uid="{00000000-0005-0000-0000-00008D040000}"/>
    <cellStyle name="Normal 4 7 2 3" xfId="1551" xr:uid="{00000000-0005-0000-0000-00008E040000}"/>
    <cellStyle name="Normal 4 7 3" xfId="864" xr:uid="{00000000-0005-0000-0000-00008F040000}"/>
    <cellStyle name="Normal 4 7 3 2" xfId="1272" xr:uid="{00000000-0005-0000-0000-000090040000}"/>
    <cellStyle name="Normal 4 7 3 2 2" xfId="2087" xr:uid="{00000000-0005-0000-0000-000091040000}"/>
    <cellStyle name="Normal 4 7 3 3" xfId="1680" xr:uid="{00000000-0005-0000-0000-000092040000}"/>
    <cellStyle name="Normal 4 7 4" xfId="1008" xr:uid="{00000000-0005-0000-0000-000093040000}"/>
    <cellStyle name="Normal 4 7 4 2" xfId="1823" xr:uid="{00000000-0005-0000-0000-000094040000}"/>
    <cellStyle name="Normal 4 7 5" xfId="589" xr:uid="{00000000-0005-0000-0000-000095040000}"/>
    <cellStyle name="Normal 4 7 6" xfId="1416" xr:uid="{00000000-0005-0000-0000-000096040000}"/>
    <cellStyle name="Normal 4 8" xfId="421" xr:uid="{00000000-0005-0000-0000-000097040000}"/>
    <cellStyle name="Normal 4 8 2" xfId="672" xr:uid="{00000000-0005-0000-0000-000098040000}"/>
    <cellStyle name="Normal 4 8 2 2" xfId="1088" xr:uid="{00000000-0005-0000-0000-000099040000}"/>
    <cellStyle name="Normal 4 8 2 2 2" xfId="1903" xr:uid="{00000000-0005-0000-0000-00009A040000}"/>
    <cellStyle name="Normal 4 8 2 3" xfId="1496" xr:uid="{00000000-0005-0000-0000-00009B040000}"/>
    <cellStyle name="Normal 4 8 3" xfId="953" xr:uid="{00000000-0005-0000-0000-00009C040000}"/>
    <cellStyle name="Normal 4 8 3 2" xfId="1768" xr:uid="{00000000-0005-0000-0000-00009D040000}"/>
    <cellStyle name="Normal 4 8 4" xfId="534" xr:uid="{00000000-0005-0000-0000-00009E040000}"/>
    <cellStyle name="Normal 4 8 5" xfId="1361" xr:uid="{00000000-0005-0000-0000-00009F040000}"/>
    <cellStyle name="Normal 4 9" xfId="416" xr:uid="{00000000-0005-0000-0000-0000A0040000}"/>
    <cellStyle name="Normal 4 9 2" xfId="1083" xr:uid="{00000000-0005-0000-0000-0000A1040000}"/>
    <cellStyle name="Normal 4 9 2 2" xfId="1898" xr:uid="{00000000-0005-0000-0000-0000A2040000}"/>
    <cellStyle name="Normal 4 9 3" xfId="666" xr:uid="{00000000-0005-0000-0000-0000A3040000}"/>
    <cellStyle name="Normal 4 9 4" xfId="1491" xr:uid="{00000000-0005-0000-0000-0000A4040000}"/>
    <cellStyle name="Normal 4_D" xfId="403" xr:uid="{00000000-0005-0000-0000-0000A5040000}"/>
    <cellStyle name="Normal 5" xfId="46" xr:uid="{00000000-0005-0000-0000-0000A6040000}"/>
    <cellStyle name="Normal 5 10" xfId="798" xr:uid="{00000000-0005-0000-0000-0000A7040000}"/>
    <cellStyle name="Normal 5 10 2" xfId="1206" xr:uid="{00000000-0005-0000-0000-0000A8040000}"/>
    <cellStyle name="Normal 5 10 2 2" xfId="2021" xr:uid="{00000000-0005-0000-0000-0000A9040000}"/>
    <cellStyle name="Normal 5 10 3" xfId="1614" xr:uid="{00000000-0005-0000-0000-0000AA040000}"/>
    <cellStyle name="Normal 5 11" xfId="927" xr:uid="{00000000-0005-0000-0000-0000AB040000}"/>
    <cellStyle name="Normal 5 11 2" xfId="1335" xr:uid="{00000000-0005-0000-0000-0000AC040000}"/>
    <cellStyle name="Normal 5 11 2 2" xfId="2150" xr:uid="{00000000-0005-0000-0000-0000AD040000}"/>
    <cellStyle name="Normal 5 11 3" xfId="1743" xr:uid="{00000000-0005-0000-0000-0000AE040000}"/>
    <cellStyle name="Normal 5 12" xfId="948" xr:uid="{00000000-0005-0000-0000-0000AF040000}"/>
    <cellStyle name="Normal 5 12 2" xfId="1764" xr:uid="{00000000-0005-0000-0000-0000B0040000}"/>
    <cellStyle name="Normal 5 13" xfId="518" xr:uid="{00000000-0005-0000-0000-0000B1040000}"/>
    <cellStyle name="Normal 5 14" xfId="1345" xr:uid="{00000000-0005-0000-0000-0000B2040000}"/>
    <cellStyle name="Normal 5 15" xfId="363" xr:uid="{00000000-0005-0000-0000-0000B3040000}"/>
    <cellStyle name="Normal 5 16" xfId="2158" xr:uid="{00000000-0005-0000-0000-0000B4040000}"/>
    <cellStyle name="Normal 5 17" xfId="327" xr:uid="{00000000-0005-0000-0000-0000B5040000}"/>
    <cellStyle name="Normal 5 2" xfId="51" xr:uid="{00000000-0005-0000-0000-0000B6040000}"/>
    <cellStyle name="Normal 5 2 10" xfId="1376" xr:uid="{00000000-0005-0000-0000-0000B7040000}"/>
    <cellStyle name="Normal 5 2 2" xfId="331" xr:uid="{00000000-0005-0000-0000-0000B8040000}"/>
    <cellStyle name="Normal 5 2 2 2" xfId="444" xr:uid="{00000000-0005-0000-0000-0000B9040000}"/>
    <cellStyle name="Normal 5 2 2 2 2" xfId="505" xr:uid="{00000000-0005-0000-0000-0000BA040000}"/>
    <cellStyle name="Normal 5 2 2 2 2 2" xfId="777" xr:uid="{00000000-0005-0000-0000-0000BB040000}"/>
    <cellStyle name="Normal 5 2 2 2 2 2 2" xfId="1193" xr:uid="{00000000-0005-0000-0000-0000BC040000}"/>
    <cellStyle name="Normal 5 2 2 2 2 2 2 2" xfId="2008" xr:uid="{00000000-0005-0000-0000-0000BD040000}"/>
    <cellStyle name="Normal 5 2 2 2 2 2 3" xfId="1601" xr:uid="{00000000-0005-0000-0000-0000BE040000}"/>
    <cellStyle name="Normal 5 2 2 2 2 3" xfId="914" xr:uid="{00000000-0005-0000-0000-0000BF040000}"/>
    <cellStyle name="Normal 5 2 2 2 2 3 2" xfId="1322" xr:uid="{00000000-0005-0000-0000-0000C0040000}"/>
    <cellStyle name="Normal 5 2 2 2 2 3 2 2" xfId="2137" xr:uid="{00000000-0005-0000-0000-0000C1040000}"/>
    <cellStyle name="Normal 5 2 2 2 2 3 3" xfId="1730" xr:uid="{00000000-0005-0000-0000-0000C2040000}"/>
    <cellStyle name="Normal 5 2 2 2 2 4" xfId="1058" xr:uid="{00000000-0005-0000-0000-0000C3040000}"/>
    <cellStyle name="Normal 5 2 2 2 2 4 2" xfId="1873" xr:uid="{00000000-0005-0000-0000-0000C4040000}"/>
    <cellStyle name="Normal 5 2 2 2 2 5" xfId="639" xr:uid="{00000000-0005-0000-0000-0000C5040000}"/>
    <cellStyle name="Normal 5 2 2 2 2 6" xfId="1466" xr:uid="{00000000-0005-0000-0000-0000C6040000}"/>
    <cellStyle name="Normal 5 2 2 2 3" xfId="715" xr:uid="{00000000-0005-0000-0000-0000C7040000}"/>
    <cellStyle name="Normal 5 2 2 2 3 2" xfId="1131" xr:uid="{00000000-0005-0000-0000-0000C8040000}"/>
    <cellStyle name="Normal 5 2 2 2 3 2 2" xfId="1946" xr:uid="{00000000-0005-0000-0000-0000C9040000}"/>
    <cellStyle name="Normal 5 2 2 2 3 3" xfId="1539" xr:uid="{00000000-0005-0000-0000-0000CA040000}"/>
    <cellStyle name="Normal 5 2 2 2 4" xfId="852" xr:uid="{00000000-0005-0000-0000-0000CB040000}"/>
    <cellStyle name="Normal 5 2 2 2 4 2" xfId="1260" xr:uid="{00000000-0005-0000-0000-0000CC040000}"/>
    <cellStyle name="Normal 5 2 2 2 4 2 2" xfId="2075" xr:uid="{00000000-0005-0000-0000-0000CD040000}"/>
    <cellStyle name="Normal 5 2 2 2 4 3" xfId="1668" xr:uid="{00000000-0005-0000-0000-0000CE040000}"/>
    <cellStyle name="Normal 5 2 2 2 5" xfId="996" xr:uid="{00000000-0005-0000-0000-0000CF040000}"/>
    <cellStyle name="Normal 5 2 2 2 5 2" xfId="1811" xr:uid="{00000000-0005-0000-0000-0000D0040000}"/>
    <cellStyle name="Normal 5 2 2 2 6" xfId="577" xr:uid="{00000000-0005-0000-0000-0000D1040000}"/>
    <cellStyle name="Normal 5 2 2 2 7" xfId="1404" xr:uid="{00000000-0005-0000-0000-0000D2040000}"/>
    <cellStyle name="Normal 5 2 2 3" xfId="466" xr:uid="{00000000-0005-0000-0000-0000D3040000}"/>
    <cellStyle name="Normal 5 2 2 3 2" xfId="738" xr:uid="{00000000-0005-0000-0000-0000D4040000}"/>
    <cellStyle name="Normal 5 2 2 3 2 2" xfId="1154" xr:uid="{00000000-0005-0000-0000-0000D5040000}"/>
    <cellStyle name="Normal 5 2 2 3 2 2 2" xfId="1969" xr:uid="{00000000-0005-0000-0000-0000D6040000}"/>
    <cellStyle name="Normal 5 2 2 3 2 3" xfId="1562" xr:uid="{00000000-0005-0000-0000-0000D7040000}"/>
    <cellStyle name="Normal 5 2 2 3 3" xfId="875" xr:uid="{00000000-0005-0000-0000-0000D8040000}"/>
    <cellStyle name="Normal 5 2 2 3 3 2" xfId="1283" xr:uid="{00000000-0005-0000-0000-0000D9040000}"/>
    <cellStyle name="Normal 5 2 2 3 3 2 2" xfId="2098" xr:uid="{00000000-0005-0000-0000-0000DA040000}"/>
    <cellStyle name="Normal 5 2 2 3 3 3" xfId="1691" xr:uid="{00000000-0005-0000-0000-0000DB040000}"/>
    <cellStyle name="Normal 5 2 2 3 4" xfId="1019" xr:uid="{00000000-0005-0000-0000-0000DC040000}"/>
    <cellStyle name="Normal 5 2 2 3 4 2" xfId="1834" xr:uid="{00000000-0005-0000-0000-0000DD040000}"/>
    <cellStyle name="Normal 5 2 2 3 5" xfId="600" xr:uid="{00000000-0005-0000-0000-0000DE040000}"/>
    <cellStyle name="Normal 5 2 2 3 6" xfId="1427" xr:uid="{00000000-0005-0000-0000-0000DF040000}"/>
    <cellStyle name="Normal 5 2 2 4" xfId="688" xr:uid="{00000000-0005-0000-0000-0000E0040000}"/>
    <cellStyle name="Normal 5 2 2 4 2" xfId="1104" xr:uid="{00000000-0005-0000-0000-0000E1040000}"/>
    <cellStyle name="Normal 5 2 2 4 2 2" xfId="1919" xr:uid="{00000000-0005-0000-0000-0000E2040000}"/>
    <cellStyle name="Normal 5 2 2 4 3" xfId="1512" xr:uid="{00000000-0005-0000-0000-0000E3040000}"/>
    <cellStyle name="Normal 5 2 2 5" xfId="825" xr:uid="{00000000-0005-0000-0000-0000E4040000}"/>
    <cellStyle name="Normal 5 2 2 5 2" xfId="1233" xr:uid="{00000000-0005-0000-0000-0000E5040000}"/>
    <cellStyle name="Normal 5 2 2 5 2 2" xfId="2048" xr:uid="{00000000-0005-0000-0000-0000E6040000}"/>
    <cellStyle name="Normal 5 2 2 5 3" xfId="1641" xr:uid="{00000000-0005-0000-0000-0000E7040000}"/>
    <cellStyle name="Normal 5 2 2 6" xfId="969" xr:uid="{00000000-0005-0000-0000-0000E8040000}"/>
    <cellStyle name="Normal 5 2 2 6 2" xfId="1784" xr:uid="{00000000-0005-0000-0000-0000E9040000}"/>
    <cellStyle name="Normal 5 2 2 7" xfId="550" xr:uid="{00000000-0005-0000-0000-0000EA040000}"/>
    <cellStyle name="Normal 5 2 2 8" xfId="1377" xr:uid="{00000000-0005-0000-0000-0000EB040000}"/>
    <cellStyle name="Normal 5 2 3" xfId="391" xr:uid="{00000000-0005-0000-0000-0000EC040000}"/>
    <cellStyle name="Normal 5 2 4" xfId="438" xr:uid="{00000000-0005-0000-0000-0000ED040000}"/>
    <cellStyle name="Normal 5 2 4 2" xfId="498" xr:uid="{00000000-0005-0000-0000-0000EE040000}"/>
    <cellStyle name="Normal 5 2 4 2 2" xfId="770" xr:uid="{00000000-0005-0000-0000-0000EF040000}"/>
    <cellStyle name="Normal 5 2 4 2 2 2" xfId="1186" xr:uid="{00000000-0005-0000-0000-0000F0040000}"/>
    <cellStyle name="Normal 5 2 4 2 2 2 2" xfId="2001" xr:uid="{00000000-0005-0000-0000-0000F1040000}"/>
    <cellStyle name="Normal 5 2 4 2 2 3" xfId="1594" xr:uid="{00000000-0005-0000-0000-0000F2040000}"/>
    <cellStyle name="Normal 5 2 4 2 3" xfId="907" xr:uid="{00000000-0005-0000-0000-0000F3040000}"/>
    <cellStyle name="Normal 5 2 4 2 3 2" xfId="1315" xr:uid="{00000000-0005-0000-0000-0000F4040000}"/>
    <cellStyle name="Normal 5 2 4 2 3 2 2" xfId="2130" xr:uid="{00000000-0005-0000-0000-0000F5040000}"/>
    <cellStyle name="Normal 5 2 4 2 3 3" xfId="1723" xr:uid="{00000000-0005-0000-0000-0000F6040000}"/>
    <cellStyle name="Normal 5 2 4 2 4" xfId="1051" xr:uid="{00000000-0005-0000-0000-0000F7040000}"/>
    <cellStyle name="Normal 5 2 4 2 4 2" xfId="1866" xr:uid="{00000000-0005-0000-0000-0000F8040000}"/>
    <cellStyle name="Normal 5 2 4 2 5" xfId="632" xr:uid="{00000000-0005-0000-0000-0000F9040000}"/>
    <cellStyle name="Normal 5 2 4 2 6" xfId="1459" xr:uid="{00000000-0005-0000-0000-0000FA040000}"/>
    <cellStyle name="Normal 5 2 4 3" xfId="708" xr:uid="{00000000-0005-0000-0000-0000FB040000}"/>
    <cellStyle name="Normal 5 2 4 3 2" xfId="1124" xr:uid="{00000000-0005-0000-0000-0000FC040000}"/>
    <cellStyle name="Normal 5 2 4 3 2 2" xfId="1939" xr:uid="{00000000-0005-0000-0000-0000FD040000}"/>
    <cellStyle name="Normal 5 2 4 3 3" xfId="1532" xr:uid="{00000000-0005-0000-0000-0000FE040000}"/>
    <cellStyle name="Normal 5 2 4 4" xfId="845" xr:uid="{00000000-0005-0000-0000-0000FF040000}"/>
    <cellStyle name="Normal 5 2 4 4 2" xfId="1253" xr:uid="{00000000-0005-0000-0000-000000050000}"/>
    <cellStyle name="Normal 5 2 4 4 2 2" xfId="2068" xr:uid="{00000000-0005-0000-0000-000001050000}"/>
    <cellStyle name="Normal 5 2 4 4 3" xfId="1661" xr:uid="{00000000-0005-0000-0000-000002050000}"/>
    <cellStyle name="Normal 5 2 4 5" xfId="989" xr:uid="{00000000-0005-0000-0000-000003050000}"/>
    <cellStyle name="Normal 5 2 4 5 2" xfId="1804" xr:uid="{00000000-0005-0000-0000-000004050000}"/>
    <cellStyle name="Normal 5 2 4 6" xfId="570" xr:uid="{00000000-0005-0000-0000-000005050000}"/>
    <cellStyle name="Normal 5 2 4 7" xfId="1397" xr:uid="{00000000-0005-0000-0000-000006050000}"/>
    <cellStyle name="Normal 5 2 5" xfId="465" xr:uid="{00000000-0005-0000-0000-000007050000}"/>
    <cellStyle name="Normal 5 2 5 2" xfId="737" xr:uid="{00000000-0005-0000-0000-000008050000}"/>
    <cellStyle name="Normal 5 2 5 2 2" xfId="1153" xr:uid="{00000000-0005-0000-0000-000009050000}"/>
    <cellStyle name="Normal 5 2 5 2 2 2" xfId="1968" xr:uid="{00000000-0005-0000-0000-00000A050000}"/>
    <cellStyle name="Normal 5 2 5 2 3" xfId="1561" xr:uid="{00000000-0005-0000-0000-00000B050000}"/>
    <cellStyle name="Normal 5 2 5 3" xfId="874" xr:uid="{00000000-0005-0000-0000-00000C050000}"/>
    <cellStyle name="Normal 5 2 5 3 2" xfId="1282" xr:uid="{00000000-0005-0000-0000-00000D050000}"/>
    <cellStyle name="Normal 5 2 5 3 2 2" xfId="2097" xr:uid="{00000000-0005-0000-0000-00000E050000}"/>
    <cellStyle name="Normal 5 2 5 3 3" xfId="1690" xr:uid="{00000000-0005-0000-0000-00000F050000}"/>
    <cellStyle name="Normal 5 2 5 4" xfId="1018" xr:uid="{00000000-0005-0000-0000-000010050000}"/>
    <cellStyle name="Normal 5 2 5 4 2" xfId="1833" xr:uid="{00000000-0005-0000-0000-000011050000}"/>
    <cellStyle name="Normal 5 2 5 5" xfId="599" xr:uid="{00000000-0005-0000-0000-000012050000}"/>
    <cellStyle name="Normal 5 2 5 6" xfId="1426" xr:uid="{00000000-0005-0000-0000-000013050000}"/>
    <cellStyle name="Normal 5 2 6" xfId="687" xr:uid="{00000000-0005-0000-0000-000014050000}"/>
    <cellStyle name="Normal 5 2 6 2" xfId="1103" xr:uid="{00000000-0005-0000-0000-000015050000}"/>
    <cellStyle name="Normal 5 2 6 2 2" xfId="1918" xr:uid="{00000000-0005-0000-0000-000016050000}"/>
    <cellStyle name="Normal 5 2 6 3" xfId="1511" xr:uid="{00000000-0005-0000-0000-000017050000}"/>
    <cellStyle name="Normal 5 2 7" xfId="824" xr:uid="{00000000-0005-0000-0000-000018050000}"/>
    <cellStyle name="Normal 5 2 7 2" xfId="1232" xr:uid="{00000000-0005-0000-0000-000019050000}"/>
    <cellStyle name="Normal 5 2 7 2 2" xfId="2047" xr:uid="{00000000-0005-0000-0000-00001A050000}"/>
    <cellStyle name="Normal 5 2 7 3" xfId="1640" xr:uid="{00000000-0005-0000-0000-00001B050000}"/>
    <cellStyle name="Normal 5 2 8" xfId="968" xr:uid="{00000000-0005-0000-0000-00001C050000}"/>
    <cellStyle name="Normal 5 2 8 2" xfId="1783" xr:uid="{00000000-0005-0000-0000-00001D050000}"/>
    <cellStyle name="Normal 5 2 9" xfId="549" xr:uid="{00000000-0005-0000-0000-00001E050000}"/>
    <cellStyle name="Normal 5 3" xfId="309" xr:uid="{00000000-0005-0000-0000-00001F050000}"/>
    <cellStyle name="Normal 5 3 10" xfId="2319" xr:uid="{00000000-0005-0000-0000-000020050000}"/>
    <cellStyle name="Normal 5 3 11" xfId="332" xr:uid="{00000000-0005-0000-0000-000021050000}"/>
    <cellStyle name="Normal 5 3 2" xfId="446" xr:uid="{00000000-0005-0000-0000-000022050000}"/>
    <cellStyle name="Normal 5 3 2 2" xfId="506" xr:uid="{00000000-0005-0000-0000-000023050000}"/>
    <cellStyle name="Normal 5 3 2 2 2" xfId="778" xr:uid="{00000000-0005-0000-0000-000024050000}"/>
    <cellStyle name="Normal 5 3 2 2 2 2" xfId="1194" xr:uid="{00000000-0005-0000-0000-000025050000}"/>
    <cellStyle name="Normal 5 3 2 2 2 2 2" xfId="2009" xr:uid="{00000000-0005-0000-0000-000026050000}"/>
    <cellStyle name="Normal 5 3 2 2 2 3" xfId="1602" xr:uid="{00000000-0005-0000-0000-000027050000}"/>
    <cellStyle name="Normal 5 3 2 2 3" xfId="915" xr:uid="{00000000-0005-0000-0000-000028050000}"/>
    <cellStyle name="Normal 5 3 2 2 3 2" xfId="1323" xr:uid="{00000000-0005-0000-0000-000029050000}"/>
    <cellStyle name="Normal 5 3 2 2 3 2 2" xfId="2138" xr:uid="{00000000-0005-0000-0000-00002A050000}"/>
    <cellStyle name="Normal 5 3 2 2 3 3" xfId="1731" xr:uid="{00000000-0005-0000-0000-00002B050000}"/>
    <cellStyle name="Normal 5 3 2 2 4" xfId="1059" xr:uid="{00000000-0005-0000-0000-00002C050000}"/>
    <cellStyle name="Normal 5 3 2 2 4 2" xfId="1874" xr:uid="{00000000-0005-0000-0000-00002D050000}"/>
    <cellStyle name="Normal 5 3 2 2 5" xfId="640" xr:uid="{00000000-0005-0000-0000-00002E050000}"/>
    <cellStyle name="Normal 5 3 2 2 6" xfId="1467" xr:uid="{00000000-0005-0000-0000-00002F050000}"/>
    <cellStyle name="Normal 5 3 2 3" xfId="716" xr:uid="{00000000-0005-0000-0000-000030050000}"/>
    <cellStyle name="Normal 5 3 2 3 2" xfId="1132" xr:uid="{00000000-0005-0000-0000-000031050000}"/>
    <cellStyle name="Normal 5 3 2 3 2 2" xfId="1947" xr:uid="{00000000-0005-0000-0000-000032050000}"/>
    <cellStyle name="Normal 5 3 2 3 3" xfId="1540" xr:uid="{00000000-0005-0000-0000-000033050000}"/>
    <cellStyle name="Normal 5 3 2 4" xfId="853" xr:uid="{00000000-0005-0000-0000-000034050000}"/>
    <cellStyle name="Normal 5 3 2 4 2" xfId="1261" xr:uid="{00000000-0005-0000-0000-000035050000}"/>
    <cellStyle name="Normal 5 3 2 4 2 2" xfId="2076" xr:uid="{00000000-0005-0000-0000-000036050000}"/>
    <cellStyle name="Normal 5 3 2 4 3" xfId="1669" xr:uid="{00000000-0005-0000-0000-000037050000}"/>
    <cellStyle name="Normal 5 3 2 5" xfId="997" xr:uid="{00000000-0005-0000-0000-000038050000}"/>
    <cellStyle name="Normal 5 3 2 5 2" xfId="1812" xr:uid="{00000000-0005-0000-0000-000039050000}"/>
    <cellStyle name="Normal 5 3 2 6" xfId="578" xr:uid="{00000000-0005-0000-0000-00003A050000}"/>
    <cellStyle name="Normal 5 3 2 7" xfId="1405" xr:uid="{00000000-0005-0000-0000-00003B050000}"/>
    <cellStyle name="Normal 5 3 3" xfId="467" xr:uid="{00000000-0005-0000-0000-00003C050000}"/>
    <cellStyle name="Normal 5 3 3 2" xfId="739" xr:uid="{00000000-0005-0000-0000-00003D050000}"/>
    <cellStyle name="Normal 5 3 3 2 2" xfId="1155" xr:uid="{00000000-0005-0000-0000-00003E050000}"/>
    <cellStyle name="Normal 5 3 3 2 2 2" xfId="1970" xr:uid="{00000000-0005-0000-0000-00003F050000}"/>
    <cellStyle name="Normal 5 3 3 2 3" xfId="1563" xr:uid="{00000000-0005-0000-0000-000040050000}"/>
    <cellStyle name="Normal 5 3 3 3" xfId="876" xr:uid="{00000000-0005-0000-0000-000041050000}"/>
    <cellStyle name="Normal 5 3 3 3 2" xfId="1284" xr:uid="{00000000-0005-0000-0000-000042050000}"/>
    <cellStyle name="Normal 5 3 3 3 2 2" xfId="2099" xr:uid="{00000000-0005-0000-0000-000043050000}"/>
    <cellStyle name="Normal 5 3 3 3 3" xfId="1692" xr:uid="{00000000-0005-0000-0000-000044050000}"/>
    <cellStyle name="Normal 5 3 3 4" xfId="1020" xr:uid="{00000000-0005-0000-0000-000045050000}"/>
    <cellStyle name="Normal 5 3 3 4 2" xfId="1835" xr:uid="{00000000-0005-0000-0000-000046050000}"/>
    <cellStyle name="Normal 5 3 3 5" xfId="601" xr:uid="{00000000-0005-0000-0000-000047050000}"/>
    <cellStyle name="Normal 5 3 3 6" xfId="1428" xr:uid="{00000000-0005-0000-0000-000048050000}"/>
    <cellStyle name="Normal 5 3 4" xfId="689" xr:uid="{00000000-0005-0000-0000-000049050000}"/>
    <cellStyle name="Normal 5 3 4 2" xfId="1105" xr:uid="{00000000-0005-0000-0000-00004A050000}"/>
    <cellStyle name="Normal 5 3 4 2 2" xfId="1920" xr:uid="{00000000-0005-0000-0000-00004B050000}"/>
    <cellStyle name="Normal 5 3 4 3" xfId="1513" xr:uid="{00000000-0005-0000-0000-00004C050000}"/>
    <cellStyle name="Normal 5 3 5" xfId="826" xr:uid="{00000000-0005-0000-0000-00004D050000}"/>
    <cellStyle name="Normal 5 3 5 2" xfId="1234" xr:uid="{00000000-0005-0000-0000-00004E050000}"/>
    <cellStyle name="Normal 5 3 5 2 2" xfId="2049" xr:uid="{00000000-0005-0000-0000-00004F050000}"/>
    <cellStyle name="Normal 5 3 5 3" xfId="1642" xr:uid="{00000000-0005-0000-0000-000050050000}"/>
    <cellStyle name="Normal 5 3 6" xfId="970" xr:uid="{00000000-0005-0000-0000-000051050000}"/>
    <cellStyle name="Normal 5 3 6 2" xfId="1785" xr:uid="{00000000-0005-0000-0000-000052050000}"/>
    <cellStyle name="Normal 5 3 7" xfId="551" xr:uid="{00000000-0005-0000-0000-000053050000}"/>
    <cellStyle name="Normal 5 3 8" xfId="1378" xr:uid="{00000000-0005-0000-0000-000054050000}"/>
    <cellStyle name="Normal 5 3 9" xfId="368" xr:uid="{00000000-0005-0000-0000-000055050000}"/>
    <cellStyle name="Normal 5 4" xfId="268" xr:uid="{00000000-0005-0000-0000-000056050000}"/>
    <cellStyle name="Normal 5 4 2" xfId="494" xr:uid="{00000000-0005-0000-0000-000057050000}"/>
    <cellStyle name="Normal 5 4 2 2" xfId="766" xr:uid="{00000000-0005-0000-0000-000058050000}"/>
    <cellStyle name="Normal 5 4 2 2 2" xfId="1182" xr:uid="{00000000-0005-0000-0000-000059050000}"/>
    <cellStyle name="Normal 5 4 2 2 2 2" xfId="1997" xr:uid="{00000000-0005-0000-0000-00005A050000}"/>
    <cellStyle name="Normal 5 4 2 2 3" xfId="1590" xr:uid="{00000000-0005-0000-0000-00005B050000}"/>
    <cellStyle name="Normal 5 4 2 3" xfId="903" xr:uid="{00000000-0005-0000-0000-00005C050000}"/>
    <cellStyle name="Normal 5 4 2 3 2" xfId="1311" xr:uid="{00000000-0005-0000-0000-00005D050000}"/>
    <cellStyle name="Normal 5 4 2 3 2 2" xfId="2126" xr:uid="{00000000-0005-0000-0000-00005E050000}"/>
    <cellStyle name="Normal 5 4 2 3 3" xfId="1719" xr:uid="{00000000-0005-0000-0000-00005F050000}"/>
    <cellStyle name="Normal 5 4 2 4" xfId="1047" xr:uid="{00000000-0005-0000-0000-000060050000}"/>
    <cellStyle name="Normal 5 4 2 4 2" xfId="1862" xr:uid="{00000000-0005-0000-0000-000061050000}"/>
    <cellStyle name="Normal 5 4 2 5" xfId="628" xr:uid="{00000000-0005-0000-0000-000062050000}"/>
    <cellStyle name="Normal 5 4 2 6" xfId="1455" xr:uid="{00000000-0005-0000-0000-000063050000}"/>
    <cellStyle name="Normal 5 4 3" xfId="704" xr:uid="{00000000-0005-0000-0000-000064050000}"/>
    <cellStyle name="Normal 5 4 3 2" xfId="1120" xr:uid="{00000000-0005-0000-0000-000065050000}"/>
    <cellStyle name="Normal 5 4 3 2 2" xfId="1935" xr:uid="{00000000-0005-0000-0000-000066050000}"/>
    <cellStyle name="Normal 5 4 3 3" xfId="1528" xr:uid="{00000000-0005-0000-0000-000067050000}"/>
    <cellStyle name="Normal 5 4 4" xfId="841" xr:uid="{00000000-0005-0000-0000-000068050000}"/>
    <cellStyle name="Normal 5 4 4 2" xfId="1249" xr:uid="{00000000-0005-0000-0000-000069050000}"/>
    <cellStyle name="Normal 5 4 4 2 2" xfId="2064" xr:uid="{00000000-0005-0000-0000-00006A050000}"/>
    <cellStyle name="Normal 5 4 4 3" xfId="1657" xr:uid="{00000000-0005-0000-0000-00006B050000}"/>
    <cellStyle name="Normal 5 4 5" xfId="985" xr:uid="{00000000-0005-0000-0000-00006C050000}"/>
    <cellStyle name="Normal 5 4 5 2" xfId="1800" xr:uid="{00000000-0005-0000-0000-00006D050000}"/>
    <cellStyle name="Normal 5 4 6" xfId="566" xr:uid="{00000000-0005-0000-0000-00006E050000}"/>
    <cellStyle name="Normal 5 4 7" xfId="1393" xr:uid="{00000000-0005-0000-0000-00006F050000}"/>
    <cellStyle name="Normal 5 5" xfId="428" xr:uid="{00000000-0005-0000-0000-000070050000}"/>
    <cellStyle name="Normal 5 5 2" xfId="678" xr:uid="{00000000-0005-0000-0000-000071050000}"/>
    <cellStyle name="Normal 5 5 2 2" xfId="1094" xr:uid="{00000000-0005-0000-0000-000072050000}"/>
    <cellStyle name="Normal 5 5 2 2 2" xfId="1909" xr:uid="{00000000-0005-0000-0000-000073050000}"/>
    <cellStyle name="Normal 5 5 2 3" xfId="1502" xr:uid="{00000000-0005-0000-0000-000074050000}"/>
    <cellStyle name="Normal 5 5 3" xfId="815" xr:uid="{00000000-0005-0000-0000-000075050000}"/>
    <cellStyle name="Normal 5 5 3 2" xfId="1223" xr:uid="{00000000-0005-0000-0000-000076050000}"/>
    <cellStyle name="Normal 5 5 3 2 2" xfId="2038" xr:uid="{00000000-0005-0000-0000-000077050000}"/>
    <cellStyle name="Normal 5 5 3 3" xfId="1631" xr:uid="{00000000-0005-0000-0000-000078050000}"/>
    <cellStyle name="Normal 5 5 4" xfId="959" xr:uid="{00000000-0005-0000-0000-000079050000}"/>
    <cellStyle name="Normal 5 5 4 2" xfId="1774" xr:uid="{00000000-0005-0000-0000-00007A050000}"/>
    <cellStyle name="Normal 5 5 5" xfId="540" xr:uid="{00000000-0005-0000-0000-00007B050000}"/>
    <cellStyle name="Normal 5 5 6" xfId="1367" xr:uid="{00000000-0005-0000-0000-00007C050000}"/>
    <cellStyle name="Normal 5 6" xfId="456" xr:uid="{00000000-0005-0000-0000-00007D050000}"/>
    <cellStyle name="Normal 5 6 2" xfId="728" xr:uid="{00000000-0005-0000-0000-00007E050000}"/>
    <cellStyle name="Normal 5 6 2 2" xfId="1144" xr:uid="{00000000-0005-0000-0000-00007F050000}"/>
    <cellStyle name="Normal 5 6 2 2 2" xfId="1959" xr:uid="{00000000-0005-0000-0000-000080050000}"/>
    <cellStyle name="Normal 5 6 2 3" xfId="1552" xr:uid="{00000000-0005-0000-0000-000081050000}"/>
    <cellStyle name="Normal 5 6 3" xfId="865" xr:uid="{00000000-0005-0000-0000-000082050000}"/>
    <cellStyle name="Normal 5 6 3 2" xfId="1273" xr:uid="{00000000-0005-0000-0000-000083050000}"/>
    <cellStyle name="Normal 5 6 3 2 2" xfId="2088" xr:uid="{00000000-0005-0000-0000-000084050000}"/>
    <cellStyle name="Normal 5 6 3 3" xfId="1681" xr:uid="{00000000-0005-0000-0000-000085050000}"/>
    <cellStyle name="Normal 5 6 4" xfId="1009" xr:uid="{00000000-0005-0000-0000-000086050000}"/>
    <cellStyle name="Normal 5 6 4 2" xfId="1824" xr:uid="{00000000-0005-0000-0000-000087050000}"/>
    <cellStyle name="Normal 5 6 5" xfId="590" xr:uid="{00000000-0005-0000-0000-000088050000}"/>
    <cellStyle name="Normal 5 6 6" xfId="1417" xr:uid="{00000000-0005-0000-0000-000089050000}"/>
    <cellStyle name="Normal 5 7" xfId="422" xr:uid="{00000000-0005-0000-0000-00008A050000}"/>
    <cellStyle name="Normal 5 7 2" xfId="673" xr:uid="{00000000-0005-0000-0000-00008B050000}"/>
    <cellStyle name="Normal 5 7 2 2" xfId="1089" xr:uid="{00000000-0005-0000-0000-00008C050000}"/>
    <cellStyle name="Normal 5 7 2 2 2" xfId="1904" xr:uid="{00000000-0005-0000-0000-00008D050000}"/>
    <cellStyle name="Normal 5 7 2 3" xfId="1497" xr:uid="{00000000-0005-0000-0000-00008E050000}"/>
    <cellStyle name="Normal 5 7 3" xfId="954" xr:uid="{00000000-0005-0000-0000-00008F050000}"/>
    <cellStyle name="Normal 5 7 3 2" xfId="1769" xr:uid="{00000000-0005-0000-0000-000090050000}"/>
    <cellStyle name="Normal 5 7 4" xfId="535" xr:uid="{00000000-0005-0000-0000-000091050000}"/>
    <cellStyle name="Normal 5 7 5" xfId="1362" xr:uid="{00000000-0005-0000-0000-000092050000}"/>
    <cellStyle name="Normal 5 8" xfId="417" xr:uid="{00000000-0005-0000-0000-000093050000}"/>
    <cellStyle name="Normal 5 8 2" xfId="792" xr:uid="{00000000-0005-0000-0000-000094050000}"/>
    <cellStyle name="Normal 5 9" xfId="669" xr:uid="{00000000-0005-0000-0000-000095050000}"/>
    <cellStyle name="Normal 5 9 2" xfId="1085" xr:uid="{00000000-0005-0000-0000-000096050000}"/>
    <cellStyle name="Normal 5 9 2 2" xfId="1900" xr:uid="{00000000-0005-0000-0000-000097050000}"/>
    <cellStyle name="Normal 5 9 3" xfId="1493" xr:uid="{00000000-0005-0000-0000-000098050000}"/>
    <cellStyle name="Normal 5_D" xfId="404" xr:uid="{00000000-0005-0000-0000-000099050000}"/>
    <cellStyle name="Normal 6" xfId="53" xr:uid="{00000000-0005-0000-0000-00009A050000}"/>
    <cellStyle name="Normal 6 10" xfId="928" xr:uid="{00000000-0005-0000-0000-00009B050000}"/>
    <cellStyle name="Normal 6 10 2" xfId="1336" xr:uid="{00000000-0005-0000-0000-00009C050000}"/>
    <cellStyle name="Normal 6 10 2 2" xfId="2151" xr:uid="{00000000-0005-0000-0000-00009D050000}"/>
    <cellStyle name="Normal 6 10 3" xfId="1744" xr:uid="{00000000-0005-0000-0000-00009E050000}"/>
    <cellStyle name="Normal 6 11" xfId="949" xr:uid="{00000000-0005-0000-0000-00009F050000}"/>
    <cellStyle name="Normal 6 11 2" xfId="1765" xr:uid="{00000000-0005-0000-0000-0000A0050000}"/>
    <cellStyle name="Normal 6 12" xfId="519" xr:uid="{00000000-0005-0000-0000-0000A1050000}"/>
    <cellStyle name="Normal 6 13" xfId="1346" xr:uid="{00000000-0005-0000-0000-0000A2050000}"/>
    <cellStyle name="Normal 6 14" xfId="369" xr:uid="{00000000-0005-0000-0000-0000A3050000}"/>
    <cellStyle name="Normal 6 2" xfId="370" xr:uid="{00000000-0005-0000-0000-0000A4050000}"/>
    <cellStyle name="Normal 6 2 2" xfId="406" xr:uid="{00000000-0005-0000-0000-0000A5050000}"/>
    <cellStyle name="Normal 6 2 2 2" xfId="452" xr:uid="{00000000-0005-0000-0000-0000A6050000}"/>
    <cellStyle name="Normal 6 2 2 2 2" xfId="512" xr:uid="{00000000-0005-0000-0000-0000A7050000}"/>
    <cellStyle name="Normal 6 2 2 2 2 2" xfId="784" xr:uid="{00000000-0005-0000-0000-0000A8050000}"/>
    <cellStyle name="Normal 6 2 2 2 2 2 2" xfId="1200" xr:uid="{00000000-0005-0000-0000-0000A9050000}"/>
    <cellStyle name="Normal 6 2 2 2 2 2 2 2" xfId="2015" xr:uid="{00000000-0005-0000-0000-0000AA050000}"/>
    <cellStyle name="Normal 6 2 2 2 2 2 3" xfId="1608" xr:uid="{00000000-0005-0000-0000-0000AB050000}"/>
    <cellStyle name="Normal 6 2 2 2 2 3" xfId="921" xr:uid="{00000000-0005-0000-0000-0000AC050000}"/>
    <cellStyle name="Normal 6 2 2 2 2 3 2" xfId="1329" xr:uid="{00000000-0005-0000-0000-0000AD050000}"/>
    <cellStyle name="Normal 6 2 2 2 2 3 2 2" xfId="2144" xr:uid="{00000000-0005-0000-0000-0000AE050000}"/>
    <cellStyle name="Normal 6 2 2 2 2 3 3" xfId="1737" xr:uid="{00000000-0005-0000-0000-0000AF050000}"/>
    <cellStyle name="Normal 6 2 2 2 2 4" xfId="1065" xr:uid="{00000000-0005-0000-0000-0000B0050000}"/>
    <cellStyle name="Normal 6 2 2 2 2 4 2" xfId="1880" xr:uid="{00000000-0005-0000-0000-0000B1050000}"/>
    <cellStyle name="Normal 6 2 2 2 2 5" xfId="646" xr:uid="{00000000-0005-0000-0000-0000B2050000}"/>
    <cellStyle name="Normal 6 2 2 2 2 6" xfId="1473" xr:uid="{00000000-0005-0000-0000-0000B3050000}"/>
    <cellStyle name="Normal 6 2 2 2 3" xfId="722" xr:uid="{00000000-0005-0000-0000-0000B4050000}"/>
    <cellStyle name="Normal 6 2 2 2 3 2" xfId="1138" xr:uid="{00000000-0005-0000-0000-0000B5050000}"/>
    <cellStyle name="Normal 6 2 2 2 3 2 2" xfId="1953" xr:uid="{00000000-0005-0000-0000-0000B6050000}"/>
    <cellStyle name="Normal 6 2 2 2 3 3" xfId="1546" xr:uid="{00000000-0005-0000-0000-0000B7050000}"/>
    <cellStyle name="Normal 6 2 2 2 4" xfId="859" xr:uid="{00000000-0005-0000-0000-0000B8050000}"/>
    <cellStyle name="Normal 6 2 2 2 4 2" xfId="1267" xr:uid="{00000000-0005-0000-0000-0000B9050000}"/>
    <cellStyle name="Normal 6 2 2 2 4 2 2" xfId="2082" xr:uid="{00000000-0005-0000-0000-0000BA050000}"/>
    <cellStyle name="Normal 6 2 2 2 4 3" xfId="1675" xr:uid="{00000000-0005-0000-0000-0000BB050000}"/>
    <cellStyle name="Normal 6 2 2 2 5" xfId="1003" xr:uid="{00000000-0005-0000-0000-0000BC050000}"/>
    <cellStyle name="Normal 6 2 2 2 5 2" xfId="1818" xr:uid="{00000000-0005-0000-0000-0000BD050000}"/>
    <cellStyle name="Normal 6 2 2 2 6" xfId="584" xr:uid="{00000000-0005-0000-0000-0000BE050000}"/>
    <cellStyle name="Normal 6 2 2 2 7" xfId="1411" xr:uid="{00000000-0005-0000-0000-0000BF050000}"/>
    <cellStyle name="Normal 6 2 2 3" xfId="469" xr:uid="{00000000-0005-0000-0000-0000C0050000}"/>
    <cellStyle name="Normal 6 2 2 3 2" xfId="741" xr:uid="{00000000-0005-0000-0000-0000C1050000}"/>
    <cellStyle name="Normal 6 2 2 3 2 2" xfId="1157" xr:uid="{00000000-0005-0000-0000-0000C2050000}"/>
    <cellStyle name="Normal 6 2 2 3 2 2 2" xfId="1972" xr:uid="{00000000-0005-0000-0000-0000C3050000}"/>
    <cellStyle name="Normal 6 2 2 3 2 3" xfId="1565" xr:uid="{00000000-0005-0000-0000-0000C4050000}"/>
    <cellStyle name="Normal 6 2 2 3 3" xfId="878" xr:uid="{00000000-0005-0000-0000-0000C5050000}"/>
    <cellStyle name="Normal 6 2 2 3 3 2" xfId="1286" xr:uid="{00000000-0005-0000-0000-0000C6050000}"/>
    <cellStyle name="Normal 6 2 2 3 3 2 2" xfId="2101" xr:uid="{00000000-0005-0000-0000-0000C7050000}"/>
    <cellStyle name="Normal 6 2 2 3 3 3" xfId="1694" xr:uid="{00000000-0005-0000-0000-0000C8050000}"/>
    <cellStyle name="Normal 6 2 2 3 4" xfId="1022" xr:uid="{00000000-0005-0000-0000-0000C9050000}"/>
    <cellStyle name="Normal 6 2 2 3 4 2" xfId="1837" xr:uid="{00000000-0005-0000-0000-0000CA050000}"/>
    <cellStyle name="Normal 6 2 2 3 5" xfId="603" xr:uid="{00000000-0005-0000-0000-0000CB050000}"/>
    <cellStyle name="Normal 6 2 2 3 6" xfId="1430" xr:uid="{00000000-0005-0000-0000-0000CC050000}"/>
    <cellStyle name="Normal 6 2 2 4" xfId="691" xr:uid="{00000000-0005-0000-0000-0000CD050000}"/>
    <cellStyle name="Normal 6 2 2 4 2" xfId="1107" xr:uid="{00000000-0005-0000-0000-0000CE050000}"/>
    <cellStyle name="Normal 6 2 2 4 2 2" xfId="1922" xr:uid="{00000000-0005-0000-0000-0000CF050000}"/>
    <cellStyle name="Normal 6 2 2 4 3" xfId="1515" xr:uid="{00000000-0005-0000-0000-0000D0050000}"/>
    <cellStyle name="Normal 6 2 2 5" xfId="828" xr:uid="{00000000-0005-0000-0000-0000D1050000}"/>
    <cellStyle name="Normal 6 2 2 5 2" xfId="1236" xr:uid="{00000000-0005-0000-0000-0000D2050000}"/>
    <cellStyle name="Normal 6 2 2 5 2 2" xfId="2051" xr:uid="{00000000-0005-0000-0000-0000D3050000}"/>
    <cellStyle name="Normal 6 2 2 5 3" xfId="1644" xr:uid="{00000000-0005-0000-0000-0000D4050000}"/>
    <cellStyle name="Normal 6 2 2 6" xfId="972" xr:uid="{00000000-0005-0000-0000-0000D5050000}"/>
    <cellStyle name="Normal 6 2 2 6 2" xfId="1787" xr:uid="{00000000-0005-0000-0000-0000D6050000}"/>
    <cellStyle name="Normal 6 2 2 7" xfId="553" xr:uid="{00000000-0005-0000-0000-0000D7050000}"/>
    <cellStyle name="Normal 6 2 2 8" xfId="1380" xr:uid="{00000000-0005-0000-0000-0000D8050000}"/>
    <cellStyle name="Normal 6 2 3" xfId="439" xr:uid="{00000000-0005-0000-0000-0000D9050000}"/>
    <cellStyle name="Normal 6 2 3 2" xfId="499" xr:uid="{00000000-0005-0000-0000-0000DA050000}"/>
    <cellStyle name="Normal 6 2 3 2 2" xfId="771" xr:uid="{00000000-0005-0000-0000-0000DB050000}"/>
    <cellStyle name="Normal 6 2 3 2 2 2" xfId="1187" xr:uid="{00000000-0005-0000-0000-0000DC050000}"/>
    <cellStyle name="Normal 6 2 3 2 2 2 2" xfId="2002" xr:uid="{00000000-0005-0000-0000-0000DD050000}"/>
    <cellStyle name="Normal 6 2 3 2 2 3" xfId="1595" xr:uid="{00000000-0005-0000-0000-0000DE050000}"/>
    <cellStyle name="Normal 6 2 3 2 3" xfId="908" xr:uid="{00000000-0005-0000-0000-0000DF050000}"/>
    <cellStyle name="Normal 6 2 3 2 3 2" xfId="1316" xr:uid="{00000000-0005-0000-0000-0000E0050000}"/>
    <cellStyle name="Normal 6 2 3 2 3 2 2" xfId="2131" xr:uid="{00000000-0005-0000-0000-0000E1050000}"/>
    <cellStyle name="Normal 6 2 3 2 3 3" xfId="1724" xr:uid="{00000000-0005-0000-0000-0000E2050000}"/>
    <cellStyle name="Normal 6 2 3 2 4" xfId="1052" xr:uid="{00000000-0005-0000-0000-0000E3050000}"/>
    <cellStyle name="Normal 6 2 3 2 4 2" xfId="1867" xr:uid="{00000000-0005-0000-0000-0000E4050000}"/>
    <cellStyle name="Normal 6 2 3 2 5" xfId="633" xr:uid="{00000000-0005-0000-0000-0000E5050000}"/>
    <cellStyle name="Normal 6 2 3 2 6" xfId="1460" xr:uid="{00000000-0005-0000-0000-0000E6050000}"/>
    <cellStyle name="Normal 6 2 3 3" xfId="709" xr:uid="{00000000-0005-0000-0000-0000E7050000}"/>
    <cellStyle name="Normal 6 2 3 3 2" xfId="1125" xr:uid="{00000000-0005-0000-0000-0000E8050000}"/>
    <cellStyle name="Normal 6 2 3 3 2 2" xfId="1940" xr:uid="{00000000-0005-0000-0000-0000E9050000}"/>
    <cellStyle name="Normal 6 2 3 3 3" xfId="1533" xr:uid="{00000000-0005-0000-0000-0000EA050000}"/>
    <cellStyle name="Normal 6 2 3 4" xfId="846" xr:uid="{00000000-0005-0000-0000-0000EB050000}"/>
    <cellStyle name="Normal 6 2 3 4 2" xfId="1254" xr:uid="{00000000-0005-0000-0000-0000EC050000}"/>
    <cellStyle name="Normal 6 2 3 4 2 2" xfId="2069" xr:uid="{00000000-0005-0000-0000-0000ED050000}"/>
    <cellStyle name="Normal 6 2 3 4 3" xfId="1662" xr:uid="{00000000-0005-0000-0000-0000EE050000}"/>
    <cellStyle name="Normal 6 2 3 5" xfId="990" xr:uid="{00000000-0005-0000-0000-0000EF050000}"/>
    <cellStyle name="Normal 6 2 3 5 2" xfId="1805" xr:uid="{00000000-0005-0000-0000-0000F0050000}"/>
    <cellStyle name="Normal 6 2 3 6" xfId="571" xr:uid="{00000000-0005-0000-0000-0000F1050000}"/>
    <cellStyle name="Normal 6 2 3 7" xfId="1398" xr:uid="{00000000-0005-0000-0000-0000F2050000}"/>
    <cellStyle name="Normal 6 2 4" xfId="468" xr:uid="{00000000-0005-0000-0000-0000F3050000}"/>
    <cellStyle name="Normal 6 2 4 2" xfId="740" xr:uid="{00000000-0005-0000-0000-0000F4050000}"/>
    <cellStyle name="Normal 6 2 4 2 2" xfId="1156" xr:uid="{00000000-0005-0000-0000-0000F5050000}"/>
    <cellStyle name="Normal 6 2 4 2 2 2" xfId="1971" xr:uid="{00000000-0005-0000-0000-0000F6050000}"/>
    <cellStyle name="Normal 6 2 4 2 3" xfId="1564" xr:uid="{00000000-0005-0000-0000-0000F7050000}"/>
    <cellStyle name="Normal 6 2 4 3" xfId="877" xr:uid="{00000000-0005-0000-0000-0000F8050000}"/>
    <cellStyle name="Normal 6 2 4 3 2" xfId="1285" xr:uid="{00000000-0005-0000-0000-0000F9050000}"/>
    <cellStyle name="Normal 6 2 4 3 2 2" xfId="2100" xr:uid="{00000000-0005-0000-0000-0000FA050000}"/>
    <cellStyle name="Normal 6 2 4 3 3" xfId="1693" xr:uid="{00000000-0005-0000-0000-0000FB050000}"/>
    <cellStyle name="Normal 6 2 4 4" xfId="1021" xr:uid="{00000000-0005-0000-0000-0000FC050000}"/>
    <cellStyle name="Normal 6 2 4 4 2" xfId="1836" xr:uid="{00000000-0005-0000-0000-0000FD050000}"/>
    <cellStyle name="Normal 6 2 4 5" xfId="602" xr:uid="{00000000-0005-0000-0000-0000FE050000}"/>
    <cellStyle name="Normal 6 2 4 6" xfId="1429" xr:uid="{00000000-0005-0000-0000-0000FF050000}"/>
    <cellStyle name="Normal 6 2 5" xfId="690" xr:uid="{00000000-0005-0000-0000-000000060000}"/>
    <cellStyle name="Normal 6 2 5 2" xfId="1106" xr:uid="{00000000-0005-0000-0000-000001060000}"/>
    <cellStyle name="Normal 6 2 5 2 2" xfId="1921" xr:uid="{00000000-0005-0000-0000-000002060000}"/>
    <cellStyle name="Normal 6 2 5 3" xfId="1514" xr:uid="{00000000-0005-0000-0000-000003060000}"/>
    <cellStyle name="Normal 6 2 6" xfId="827" xr:uid="{00000000-0005-0000-0000-000004060000}"/>
    <cellStyle name="Normal 6 2 6 2" xfId="1235" xr:uid="{00000000-0005-0000-0000-000005060000}"/>
    <cellStyle name="Normal 6 2 6 2 2" xfId="2050" xr:uid="{00000000-0005-0000-0000-000006060000}"/>
    <cellStyle name="Normal 6 2 6 3" xfId="1643" xr:uid="{00000000-0005-0000-0000-000007060000}"/>
    <cellStyle name="Normal 6 2 7" xfId="971" xr:uid="{00000000-0005-0000-0000-000008060000}"/>
    <cellStyle name="Normal 6 2 7 2" xfId="1786" xr:uid="{00000000-0005-0000-0000-000009060000}"/>
    <cellStyle name="Normal 6 2 8" xfId="552" xr:uid="{00000000-0005-0000-0000-00000A060000}"/>
    <cellStyle name="Normal 6 2 9" xfId="1379" xr:uid="{00000000-0005-0000-0000-00000B060000}"/>
    <cellStyle name="Normal 6 3" xfId="371" xr:uid="{00000000-0005-0000-0000-00000C060000}"/>
    <cellStyle name="Normal 6 3 2" xfId="447" xr:uid="{00000000-0005-0000-0000-00000D060000}"/>
    <cellStyle name="Normal 6 3 2 2" xfId="507" xr:uid="{00000000-0005-0000-0000-00000E060000}"/>
    <cellStyle name="Normal 6 3 2 2 2" xfId="779" xr:uid="{00000000-0005-0000-0000-00000F060000}"/>
    <cellStyle name="Normal 6 3 2 2 2 2" xfId="1195" xr:uid="{00000000-0005-0000-0000-000010060000}"/>
    <cellStyle name="Normal 6 3 2 2 2 2 2" xfId="2010" xr:uid="{00000000-0005-0000-0000-000011060000}"/>
    <cellStyle name="Normal 6 3 2 2 2 3" xfId="1603" xr:uid="{00000000-0005-0000-0000-000012060000}"/>
    <cellStyle name="Normal 6 3 2 2 3" xfId="916" xr:uid="{00000000-0005-0000-0000-000013060000}"/>
    <cellStyle name="Normal 6 3 2 2 3 2" xfId="1324" xr:uid="{00000000-0005-0000-0000-000014060000}"/>
    <cellStyle name="Normal 6 3 2 2 3 2 2" xfId="2139" xr:uid="{00000000-0005-0000-0000-000015060000}"/>
    <cellStyle name="Normal 6 3 2 2 3 3" xfId="1732" xr:uid="{00000000-0005-0000-0000-000016060000}"/>
    <cellStyle name="Normal 6 3 2 2 4" xfId="1060" xr:uid="{00000000-0005-0000-0000-000017060000}"/>
    <cellStyle name="Normal 6 3 2 2 4 2" xfId="1875" xr:uid="{00000000-0005-0000-0000-000018060000}"/>
    <cellStyle name="Normal 6 3 2 2 5" xfId="641" xr:uid="{00000000-0005-0000-0000-000019060000}"/>
    <cellStyle name="Normal 6 3 2 2 6" xfId="1468" xr:uid="{00000000-0005-0000-0000-00001A060000}"/>
    <cellStyle name="Normal 6 3 2 3" xfId="717" xr:uid="{00000000-0005-0000-0000-00001B060000}"/>
    <cellStyle name="Normal 6 3 2 3 2" xfId="1133" xr:uid="{00000000-0005-0000-0000-00001C060000}"/>
    <cellStyle name="Normal 6 3 2 3 2 2" xfId="1948" xr:uid="{00000000-0005-0000-0000-00001D060000}"/>
    <cellStyle name="Normal 6 3 2 3 3" xfId="1541" xr:uid="{00000000-0005-0000-0000-00001E060000}"/>
    <cellStyle name="Normal 6 3 2 4" xfId="854" xr:uid="{00000000-0005-0000-0000-00001F060000}"/>
    <cellStyle name="Normal 6 3 2 4 2" xfId="1262" xr:uid="{00000000-0005-0000-0000-000020060000}"/>
    <cellStyle name="Normal 6 3 2 4 2 2" xfId="2077" xr:uid="{00000000-0005-0000-0000-000021060000}"/>
    <cellStyle name="Normal 6 3 2 4 3" xfId="1670" xr:uid="{00000000-0005-0000-0000-000022060000}"/>
    <cellStyle name="Normal 6 3 2 5" xfId="998" xr:uid="{00000000-0005-0000-0000-000023060000}"/>
    <cellStyle name="Normal 6 3 2 5 2" xfId="1813" xr:uid="{00000000-0005-0000-0000-000024060000}"/>
    <cellStyle name="Normal 6 3 2 6" xfId="579" xr:uid="{00000000-0005-0000-0000-000025060000}"/>
    <cellStyle name="Normal 6 3 2 7" xfId="1406" xr:uid="{00000000-0005-0000-0000-000026060000}"/>
    <cellStyle name="Normal 6 3 3" xfId="470" xr:uid="{00000000-0005-0000-0000-000027060000}"/>
    <cellStyle name="Normal 6 3 3 2" xfId="742" xr:uid="{00000000-0005-0000-0000-000028060000}"/>
    <cellStyle name="Normal 6 3 3 2 2" xfId="1158" xr:uid="{00000000-0005-0000-0000-000029060000}"/>
    <cellStyle name="Normal 6 3 3 2 2 2" xfId="1973" xr:uid="{00000000-0005-0000-0000-00002A060000}"/>
    <cellStyle name="Normal 6 3 3 2 3" xfId="1566" xr:uid="{00000000-0005-0000-0000-00002B060000}"/>
    <cellStyle name="Normal 6 3 3 3" xfId="879" xr:uid="{00000000-0005-0000-0000-00002C060000}"/>
    <cellStyle name="Normal 6 3 3 3 2" xfId="1287" xr:uid="{00000000-0005-0000-0000-00002D060000}"/>
    <cellStyle name="Normal 6 3 3 3 2 2" xfId="2102" xr:uid="{00000000-0005-0000-0000-00002E060000}"/>
    <cellStyle name="Normal 6 3 3 3 3" xfId="1695" xr:uid="{00000000-0005-0000-0000-00002F060000}"/>
    <cellStyle name="Normal 6 3 3 4" xfId="1023" xr:uid="{00000000-0005-0000-0000-000030060000}"/>
    <cellStyle name="Normal 6 3 3 4 2" xfId="1838" xr:uid="{00000000-0005-0000-0000-000031060000}"/>
    <cellStyle name="Normal 6 3 3 5" xfId="604" xr:uid="{00000000-0005-0000-0000-000032060000}"/>
    <cellStyle name="Normal 6 3 3 6" xfId="1431" xr:uid="{00000000-0005-0000-0000-000033060000}"/>
    <cellStyle name="Normal 6 3 4" xfId="692" xr:uid="{00000000-0005-0000-0000-000034060000}"/>
    <cellStyle name="Normal 6 3 4 2" xfId="1108" xr:uid="{00000000-0005-0000-0000-000035060000}"/>
    <cellStyle name="Normal 6 3 4 2 2" xfId="1923" xr:uid="{00000000-0005-0000-0000-000036060000}"/>
    <cellStyle name="Normal 6 3 4 3" xfId="1516" xr:uid="{00000000-0005-0000-0000-000037060000}"/>
    <cellStyle name="Normal 6 3 5" xfId="829" xr:uid="{00000000-0005-0000-0000-000038060000}"/>
    <cellStyle name="Normal 6 3 5 2" xfId="1237" xr:uid="{00000000-0005-0000-0000-000039060000}"/>
    <cellStyle name="Normal 6 3 5 2 2" xfId="2052" xr:uid="{00000000-0005-0000-0000-00003A060000}"/>
    <cellStyle name="Normal 6 3 5 3" xfId="1645" xr:uid="{00000000-0005-0000-0000-00003B060000}"/>
    <cellStyle name="Normal 6 3 6" xfId="973" xr:uid="{00000000-0005-0000-0000-00003C060000}"/>
    <cellStyle name="Normal 6 3 6 2" xfId="1788" xr:uid="{00000000-0005-0000-0000-00003D060000}"/>
    <cellStyle name="Normal 6 3 7" xfId="554" xr:uid="{00000000-0005-0000-0000-00003E060000}"/>
    <cellStyle name="Normal 6 3 8" xfId="1381" xr:uid="{00000000-0005-0000-0000-00003F060000}"/>
    <cellStyle name="Normal 6 4" xfId="435" xr:uid="{00000000-0005-0000-0000-000040060000}"/>
    <cellStyle name="Normal 6 4 2" xfId="495" xr:uid="{00000000-0005-0000-0000-000041060000}"/>
    <cellStyle name="Normal 6 4 2 2" xfId="767" xr:uid="{00000000-0005-0000-0000-000042060000}"/>
    <cellStyle name="Normal 6 4 2 2 2" xfId="1183" xr:uid="{00000000-0005-0000-0000-000043060000}"/>
    <cellStyle name="Normal 6 4 2 2 2 2" xfId="1998" xr:uid="{00000000-0005-0000-0000-000044060000}"/>
    <cellStyle name="Normal 6 4 2 2 3" xfId="1591" xr:uid="{00000000-0005-0000-0000-000045060000}"/>
    <cellStyle name="Normal 6 4 2 3" xfId="904" xr:uid="{00000000-0005-0000-0000-000046060000}"/>
    <cellStyle name="Normal 6 4 2 3 2" xfId="1312" xr:uid="{00000000-0005-0000-0000-000047060000}"/>
    <cellStyle name="Normal 6 4 2 3 2 2" xfId="2127" xr:uid="{00000000-0005-0000-0000-000048060000}"/>
    <cellStyle name="Normal 6 4 2 3 3" xfId="1720" xr:uid="{00000000-0005-0000-0000-000049060000}"/>
    <cellStyle name="Normal 6 4 2 4" xfId="1048" xr:uid="{00000000-0005-0000-0000-00004A060000}"/>
    <cellStyle name="Normal 6 4 2 4 2" xfId="1863" xr:uid="{00000000-0005-0000-0000-00004B060000}"/>
    <cellStyle name="Normal 6 4 2 5" xfId="629" xr:uid="{00000000-0005-0000-0000-00004C060000}"/>
    <cellStyle name="Normal 6 4 2 6" xfId="1456" xr:uid="{00000000-0005-0000-0000-00004D060000}"/>
    <cellStyle name="Normal 6 4 3" xfId="705" xr:uid="{00000000-0005-0000-0000-00004E060000}"/>
    <cellStyle name="Normal 6 4 3 2" xfId="1121" xr:uid="{00000000-0005-0000-0000-00004F060000}"/>
    <cellStyle name="Normal 6 4 3 2 2" xfId="1936" xr:uid="{00000000-0005-0000-0000-000050060000}"/>
    <cellStyle name="Normal 6 4 3 3" xfId="1529" xr:uid="{00000000-0005-0000-0000-000051060000}"/>
    <cellStyle name="Normal 6 4 4" xfId="842" xr:uid="{00000000-0005-0000-0000-000052060000}"/>
    <cellStyle name="Normal 6 4 4 2" xfId="1250" xr:uid="{00000000-0005-0000-0000-000053060000}"/>
    <cellStyle name="Normal 6 4 4 2 2" xfId="2065" xr:uid="{00000000-0005-0000-0000-000054060000}"/>
    <cellStyle name="Normal 6 4 4 3" xfId="1658" xr:uid="{00000000-0005-0000-0000-000055060000}"/>
    <cellStyle name="Normal 6 4 5" xfId="986" xr:uid="{00000000-0005-0000-0000-000056060000}"/>
    <cellStyle name="Normal 6 4 5 2" xfId="1801" xr:uid="{00000000-0005-0000-0000-000057060000}"/>
    <cellStyle name="Normal 6 4 6" xfId="567" xr:uid="{00000000-0005-0000-0000-000058060000}"/>
    <cellStyle name="Normal 6 4 7" xfId="1394" xr:uid="{00000000-0005-0000-0000-000059060000}"/>
    <cellStyle name="Normal 6 5" xfId="429" xr:uid="{00000000-0005-0000-0000-00005A060000}"/>
    <cellStyle name="Normal 6 5 2" xfId="679" xr:uid="{00000000-0005-0000-0000-00005B060000}"/>
    <cellStyle name="Normal 6 5 2 2" xfId="1095" xr:uid="{00000000-0005-0000-0000-00005C060000}"/>
    <cellStyle name="Normal 6 5 2 2 2" xfId="1910" xr:uid="{00000000-0005-0000-0000-00005D060000}"/>
    <cellStyle name="Normal 6 5 2 3" xfId="1503" xr:uid="{00000000-0005-0000-0000-00005E060000}"/>
    <cellStyle name="Normal 6 5 3" xfId="816" xr:uid="{00000000-0005-0000-0000-00005F060000}"/>
    <cellStyle name="Normal 6 5 3 2" xfId="1224" xr:uid="{00000000-0005-0000-0000-000060060000}"/>
    <cellStyle name="Normal 6 5 3 2 2" xfId="2039" xr:uid="{00000000-0005-0000-0000-000061060000}"/>
    <cellStyle name="Normal 6 5 3 3" xfId="1632" xr:uid="{00000000-0005-0000-0000-000062060000}"/>
    <cellStyle name="Normal 6 5 4" xfId="960" xr:uid="{00000000-0005-0000-0000-000063060000}"/>
    <cellStyle name="Normal 6 5 4 2" xfId="1775" xr:uid="{00000000-0005-0000-0000-000064060000}"/>
    <cellStyle name="Normal 6 5 5" xfId="541" xr:uid="{00000000-0005-0000-0000-000065060000}"/>
    <cellStyle name="Normal 6 5 6" xfId="1368" xr:uid="{00000000-0005-0000-0000-000066060000}"/>
    <cellStyle name="Normal 6 6" xfId="457" xr:uid="{00000000-0005-0000-0000-000067060000}"/>
    <cellStyle name="Normal 6 6 2" xfId="729" xr:uid="{00000000-0005-0000-0000-000068060000}"/>
    <cellStyle name="Normal 6 6 2 2" xfId="1145" xr:uid="{00000000-0005-0000-0000-000069060000}"/>
    <cellStyle name="Normal 6 6 2 2 2" xfId="1960" xr:uid="{00000000-0005-0000-0000-00006A060000}"/>
    <cellStyle name="Normal 6 6 2 3" xfId="1553" xr:uid="{00000000-0005-0000-0000-00006B060000}"/>
    <cellStyle name="Normal 6 6 3" xfId="866" xr:uid="{00000000-0005-0000-0000-00006C060000}"/>
    <cellStyle name="Normal 6 6 3 2" xfId="1274" xr:uid="{00000000-0005-0000-0000-00006D060000}"/>
    <cellStyle name="Normal 6 6 3 2 2" xfId="2089" xr:uid="{00000000-0005-0000-0000-00006E060000}"/>
    <cellStyle name="Normal 6 6 3 3" xfId="1682" xr:uid="{00000000-0005-0000-0000-00006F060000}"/>
    <cellStyle name="Normal 6 6 4" xfId="1010" xr:uid="{00000000-0005-0000-0000-000070060000}"/>
    <cellStyle name="Normal 6 6 4 2" xfId="1825" xr:uid="{00000000-0005-0000-0000-000071060000}"/>
    <cellStyle name="Normal 6 6 5" xfId="591" xr:uid="{00000000-0005-0000-0000-000072060000}"/>
    <cellStyle name="Normal 6 6 6" xfId="1418" xr:uid="{00000000-0005-0000-0000-000073060000}"/>
    <cellStyle name="Normal 6 7" xfId="423" xr:uid="{00000000-0005-0000-0000-000074060000}"/>
    <cellStyle name="Normal 6 7 2" xfId="674" xr:uid="{00000000-0005-0000-0000-000075060000}"/>
    <cellStyle name="Normal 6 7 2 2" xfId="1090" xr:uid="{00000000-0005-0000-0000-000076060000}"/>
    <cellStyle name="Normal 6 7 2 2 2" xfId="1905" xr:uid="{00000000-0005-0000-0000-000077060000}"/>
    <cellStyle name="Normal 6 7 2 3" xfId="1498" xr:uid="{00000000-0005-0000-0000-000078060000}"/>
    <cellStyle name="Normal 6 7 3" xfId="955" xr:uid="{00000000-0005-0000-0000-000079060000}"/>
    <cellStyle name="Normal 6 7 3 2" xfId="1770" xr:uid="{00000000-0005-0000-0000-00007A060000}"/>
    <cellStyle name="Normal 6 7 4" xfId="536" xr:uid="{00000000-0005-0000-0000-00007B060000}"/>
    <cellStyle name="Normal 6 7 5" xfId="1363" xr:uid="{00000000-0005-0000-0000-00007C060000}"/>
    <cellStyle name="Normal 6 8" xfId="418" xr:uid="{00000000-0005-0000-0000-00007D060000}"/>
    <cellStyle name="Normal 6 8 2" xfId="1086" xr:uid="{00000000-0005-0000-0000-00007E060000}"/>
    <cellStyle name="Normal 6 8 2 2" xfId="1901" xr:uid="{00000000-0005-0000-0000-00007F060000}"/>
    <cellStyle name="Normal 6 8 3" xfId="670" xr:uid="{00000000-0005-0000-0000-000080060000}"/>
    <cellStyle name="Normal 6 8 4" xfId="1494" xr:uid="{00000000-0005-0000-0000-000081060000}"/>
    <cellStyle name="Normal 6 9" xfId="799" xr:uid="{00000000-0005-0000-0000-000082060000}"/>
    <cellStyle name="Normal 6 9 2" xfId="1207" xr:uid="{00000000-0005-0000-0000-000083060000}"/>
    <cellStyle name="Normal 6 9 2 2" xfId="2022" xr:uid="{00000000-0005-0000-0000-000084060000}"/>
    <cellStyle name="Normal 6 9 3" xfId="1615" xr:uid="{00000000-0005-0000-0000-000085060000}"/>
    <cellStyle name="Normal 6_D" xfId="405" xr:uid="{00000000-0005-0000-0000-000086060000}"/>
    <cellStyle name="Normal 7" xfId="269" xr:uid="{00000000-0005-0000-0000-000087060000}"/>
    <cellStyle name="Normal 7 10" xfId="930" xr:uid="{00000000-0005-0000-0000-000088060000}"/>
    <cellStyle name="Normal 7 10 2" xfId="1338" xr:uid="{00000000-0005-0000-0000-000089060000}"/>
    <cellStyle name="Normal 7 10 2 2" xfId="2153" xr:uid="{00000000-0005-0000-0000-00008A060000}"/>
    <cellStyle name="Normal 7 10 3" xfId="1746" xr:uid="{00000000-0005-0000-0000-00008B060000}"/>
    <cellStyle name="Normal 7 11" xfId="951" xr:uid="{00000000-0005-0000-0000-00008C060000}"/>
    <cellStyle name="Normal 7 11 2" xfId="1767" xr:uid="{00000000-0005-0000-0000-00008D060000}"/>
    <cellStyle name="Normal 7 12" xfId="521" xr:uid="{00000000-0005-0000-0000-00008E060000}"/>
    <cellStyle name="Normal 7 13" xfId="1348" xr:uid="{00000000-0005-0000-0000-00008F060000}"/>
    <cellStyle name="Normal 7 14" xfId="326" xr:uid="{00000000-0005-0000-0000-000090060000}"/>
    <cellStyle name="Normal 7 2" xfId="354" xr:uid="{00000000-0005-0000-0000-000091060000}"/>
    <cellStyle name="Normal 7 2 2" xfId="408" xr:uid="{00000000-0005-0000-0000-000092060000}"/>
    <cellStyle name="Normal 7 2 2 2" xfId="453" xr:uid="{00000000-0005-0000-0000-000093060000}"/>
    <cellStyle name="Normal 7 2 2 2 2" xfId="513" xr:uid="{00000000-0005-0000-0000-000094060000}"/>
    <cellStyle name="Normal 7 2 2 2 2 2" xfId="785" xr:uid="{00000000-0005-0000-0000-000095060000}"/>
    <cellStyle name="Normal 7 2 2 2 2 2 2" xfId="1201" xr:uid="{00000000-0005-0000-0000-000096060000}"/>
    <cellStyle name="Normal 7 2 2 2 2 2 2 2" xfId="2016" xr:uid="{00000000-0005-0000-0000-000097060000}"/>
    <cellStyle name="Normal 7 2 2 2 2 2 3" xfId="1609" xr:uid="{00000000-0005-0000-0000-000098060000}"/>
    <cellStyle name="Normal 7 2 2 2 2 3" xfId="922" xr:uid="{00000000-0005-0000-0000-000099060000}"/>
    <cellStyle name="Normal 7 2 2 2 2 3 2" xfId="1330" xr:uid="{00000000-0005-0000-0000-00009A060000}"/>
    <cellStyle name="Normal 7 2 2 2 2 3 2 2" xfId="2145" xr:uid="{00000000-0005-0000-0000-00009B060000}"/>
    <cellStyle name="Normal 7 2 2 2 2 3 3" xfId="1738" xr:uid="{00000000-0005-0000-0000-00009C060000}"/>
    <cellStyle name="Normal 7 2 2 2 2 4" xfId="1066" xr:uid="{00000000-0005-0000-0000-00009D060000}"/>
    <cellStyle name="Normal 7 2 2 2 2 4 2" xfId="1881" xr:uid="{00000000-0005-0000-0000-00009E060000}"/>
    <cellStyle name="Normal 7 2 2 2 2 5" xfId="647" xr:uid="{00000000-0005-0000-0000-00009F060000}"/>
    <cellStyle name="Normal 7 2 2 2 2 6" xfId="1474" xr:uid="{00000000-0005-0000-0000-0000A0060000}"/>
    <cellStyle name="Normal 7 2 2 2 3" xfId="723" xr:uid="{00000000-0005-0000-0000-0000A1060000}"/>
    <cellStyle name="Normal 7 2 2 2 3 2" xfId="1139" xr:uid="{00000000-0005-0000-0000-0000A2060000}"/>
    <cellStyle name="Normal 7 2 2 2 3 2 2" xfId="1954" xr:uid="{00000000-0005-0000-0000-0000A3060000}"/>
    <cellStyle name="Normal 7 2 2 2 3 3" xfId="1547" xr:uid="{00000000-0005-0000-0000-0000A4060000}"/>
    <cellStyle name="Normal 7 2 2 2 4" xfId="860" xr:uid="{00000000-0005-0000-0000-0000A5060000}"/>
    <cellStyle name="Normal 7 2 2 2 4 2" xfId="1268" xr:uid="{00000000-0005-0000-0000-0000A6060000}"/>
    <cellStyle name="Normal 7 2 2 2 4 2 2" xfId="2083" xr:uid="{00000000-0005-0000-0000-0000A7060000}"/>
    <cellStyle name="Normal 7 2 2 2 4 3" xfId="1676" xr:uid="{00000000-0005-0000-0000-0000A8060000}"/>
    <cellStyle name="Normal 7 2 2 2 5" xfId="1004" xr:uid="{00000000-0005-0000-0000-0000A9060000}"/>
    <cellStyle name="Normal 7 2 2 2 5 2" xfId="1819" xr:uid="{00000000-0005-0000-0000-0000AA060000}"/>
    <cellStyle name="Normal 7 2 2 2 6" xfId="585" xr:uid="{00000000-0005-0000-0000-0000AB060000}"/>
    <cellStyle name="Normal 7 2 2 2 7" xfId="1412" xr:uid="{00000000-0005-0000-0000-0000AC060000}"/>
    <cellStyle name="Normal 7 2 2 3" xfId="472" xr:uid="{00000000-0005-0000-0000-0000AD060000}"/>
    <cellStyle name="Normal 7 2 2 3 2" xfId="744" xr:uid="{00000000-0005-0000-0000-0000AE060000}"/>
    <cellStyle name="Normal 7 2 2 3 2 2" xfId="1160" xr:uid="{00000000-0005-0000-0000-0000AF060000}"/>
    <cellStyle name="Normal 7 2 2 3 2 2 2" xfId="1975" xr:uid="{00000000-0005-0000-0000-0000B0060000}"/>
    <cellStyle name="Normal 7 2 2 3 2 3" xfId="1568" xr:uid="{00000000-0005-0000-0000-0000B1060000}"/>
    <cellStyle name="Normal 7 2 2 3 3" xfId="881" xr:uid="{00000000-0005-0000-0000-0000B2060000}"/>
    <cellStyle name="Normal 7 2 2 3 3 2" xfId="1289" xr:uid="{00000000-0005-0000-0000-0000B3060000}"/>
    <cellStyle name="Normal 7 2 2 3 3 2 2" xfId="2104" xr:uid="{00000000-0005-0000-0000-0000B4060000}"/>
    <cellStyle name="Normal 7 2 2 3 3 3" xfId="1697" xr:uid="{00000000-0005-0000-0000-0000B5060000}"/>
    <cellStyle name="Normal 7 2 2 3 4" xfId="1025" xr:uid="{00000000-0005-0000-0000-0000B6060000}"/>
    <cellStyle name="Normal 7 2 2 3 4 2" xfId="1840" xr:uid="{00000000-0005-0000-0000-0000B7060000}"/>
    <cellStyle name="Normal 7 2 2 3 5" xfId="606" xr:uid="{00000000-0005-0000-0000-0000B8060000}"/>
    <cellStyle name="Normal 7 2 2 3 6" xfId="1433" xr:uid="{00000000-0005-0000-0000-0000B9060000}"/>
    <cellStyle name="Normal 7 2 2 4" xfId="694" xr:uid="{00000000-0005-0000-0000-0000BA060000}"/>
    <cellStyle name="Normal 7 2 2 4 2" xfId="1110" xr:uid="{00000000-0005-0000-0000-0000BB060000}"/>
    <cellStyle name="Normal 7 2 2 4 2 2" xfId="1925" xr:uid="{00000000-0005-0000-0000-0000BC060000}"/>
    <cellStyle name="Normal 7 2 2 4 3" xfId="1518" xr:uid="{00000000-0005-0000-0000-0000BD060000}"/>
    <cellStyle name="Normal 7 2 2 5" xfId="831" xr:uid="{00000000-0005-0000-0000-0000BE060000}"/>
    <cellStyle name="Normal 7 2 2 5 2" xfId="1239" xr:uid="{00000000-0005-0000-0000-0000BF060000}"/>
    <cellStyle name="Normal 7 2 2 5 2 2" xfId="2054" xr:uid="{00000000-0005-0000-0000-0000C0060000}"/>
    <cellStyle name="Normal 7 2 2 5 3" xfId="1647" xr:uid="{00000000-0005-0000-0000-0000C1060000}"/>
    <cellStyle name="Normal 7 2 2 6" xfId="975" xr:uid="{00000000-0005-0000-0000-0000C2060000}"/>
    <cellStyle name="Normal 7 2 2 6 2" xfId="1790" xr:uid="{00000000-0005-0000-0000-0000C3060000}"/>
    <cellStyle name="Normal 7 2 2 7" xfId="556" xr:uid="{00000000-0005-0000-0000-0000C4060000}"/>
    <cellStyle name="Normal 7 2 2 8" xfId="1383" xr:uid="{00000000-0005-0000-0000-0000C5060000}"/>
    <cellStyle name="Normal 7 2 3" xfId="441" xr:uid="{00000000-0005-0000-0000-0000C6060000}"/>
    <cellStyle name="Normal 7 2 3 2" xfId="501" xr:uid="{00000000-0005-0000-0000-0000C7060000}"/>
    <cellStyle name="Normal 7 2 3 2 2" xfId="773" xr:uid="{00000000-0005-0000-0000-0000C8060000}"/>
    <cellStyle name="Normal 7 2 3 2 2 2" xfId="1189" xr:uid="{00000000-0005-0000-0000-0000C9060000}"/>
    <cellStyle name="Normal 7 2 3 2 2 2 2" xfId="2004" xr:uid="{00000000-0005-0000-0000-0000CA060000}"/>
    <cellStyle name="Normal 7 2 3 2 2 3" xfId="1597" xr:uid="{00000000-0005-0000-0000-0000CB060000}"/>
    <cellStyle name="Normal 7 2 3 2 3" xfId="910" xr:uid="{00000000-0005-0000-0000-0000CC060000}"/>
    <cellStyle name="Normal 7 2 3 2 3 2" xfId="1318" xr:uid="{00000000-0005-0000-0000-0000CD060000}"/>
    <cellStyle name="Normal 7 2 3 2 3 2 2" xfId="2133" xr:uid="{00000000-0005-0000-0000-0000CE060000}"/>
    <cellStyle name="Normal 7 2 3 2 3 3" xfId="1726" xr:uid="{00000000-0005-0000-0000-0000CF060000}"/>
    <cellStyle name="Normal 7 2 3 2 4" xfId="1054" xr:uid="{00000000-0005-0000-0000-0000D0060000}"/>
    <cellStyle name="Normal 7 2 3 2 4 2" xfId="1869" xr:uid="{00000000-0005-0000-0000-0000D1060000}"/>
    <cellStyle name="Normal 7 2 3 2 5" xfId="635" xr:uid="{00000000-0005-0000-0000-0000D2060000}"/>
    <cellStyle name="Normal 7 2 3 2 6" xfId="1462" xr:uid="{00000000-0005-0000-0000-0000D3060000}"/>
    <cellStyle name="Normal 7 2 3 3" xfId="711" xr:uid="{00000000-0005-0000-0000-0000D4060000}"/>
    <cellStyle name="Normal 7 2 3 3 2" xfId="1127" xr:uid="{00000000-0005-0000-0000-0000D5060000}"/>
    <cellStyle name="Normal 7 2 3 3 2 2" xfId="1942" xr:uid="{00000000-0005-0000-0000-0000D6060000}"/>
    <cellStyle name="Normal 7 2 3 3 3" xfId="1535" xr:uid="{00000000-0005-0000-0000-0000D7060000}"/>
    <cellStyle name="Normal 7 2 3 4" xfId="848" xr:uid="{00000000-0005-0000-0000-0000D8060000}"/>
    <cellStyle name="Normal 7 2 3 4 2" xfId="1256" xr:uid="{00000000-0005-0000-0000-0000D9060000}"/>
    <cellStyle name="Normal 7 2 3 4 2 2" xfId="2071" xr:uid="{00000000-0005-0000-0000-0000DA060000}"/>
    <cellStyle name="Normal 7 2 3 4 3" xfId="1664" xr:uid="{00000000-0005-0000-0000-0000DB060000}"/>
    <cellStyle name="Normal 7 2 3 5" xfId="992" xr:uid="{00000000-0005-0000-0000-0000DC060000}"/>
    <cellStyle name="Normal 7 2 3 5 2" xfId="1807" xr:uid="{00000000-0005-0000-0000-0000DD060000}"/>
    <cellStyle name="Normal 7 2 3 6" xfId="573" xr:uid="{00000000-0005-0000-0000-0000DE060000}"/>
    <cellStyle name="Normal 7 2 3 7" xfId="1400" xr:uid="{00000000-0005-0000-0000-0000DF060000}"/>
    <cellStyle name="Normal 7 2 4" xfId="471" xr:uid="{00000000-0005-0000-0000-0000E0060000}"/>
    <cellStyle name="Normal 7 2 4 2" xfId="743" xr:uid="{00000000-0005-0000-0000-0000E1060000}"/>
    <cellStyle name="Normal 7 2 4 2 2" xfId="1159" xr:uid="{00000000-0005-0000-0000-0000E2060000}"/>
    <cellStyle name="Normal 7 2 4 2 2 2" xfId="1974" xr:uid="{00000000-0005-0000-0000-0000E3060000}"/>
    <cellStyle name="Normal 7 2 4 2 3" xfId="1567" xr:uid="{00000000-0005-0000-0000-0000E4060000}"/>
    <cellStyle name="Normal 7 2 4 3" xfId="880" xr:uid="{00000000-0005-0000-0000-0000E5060000}"/>
    <cellStyle name="Normal 7 2 4 3 2" xfId="1288" xr:uid="{00000000-0005-0000-0000-0000E6060000}"/>
    <cellStyle name="Normal 7 2 4 3 2 2" xfId="2103" xr:uid="{00000000-0005-0000-0000-0000E7060000}"/>
    <cellStyle name="Normal 7 2 4 3 3" xfId="1696" xr:uid="{00000000-0005-0000-0000-0000E8060000}"/>
    <cellStyle name="Normal 7 2 4 4" xfId="1024" xr:uid="{00000000-0005-0000-0000-0000E9060000}"/>
    <cellStyle name="Normal 7 2 4 4 2" xfId="1839" xr:uid="{00000000-0005-0000-0000-0000EA060000}"/>
    <cellStyle name="Normal 7 2 4 5" xfId="605" xr:uid="{00000000-0005-0000-0000-0000EB060000}"/>
    <cellStyle name="Normal 7 2 4 6" xfId="1432" xr:uid="{00000000-0005-0000-0000-0000EC060000}"/>
    <cellStyle name="Normal 7 2 5" xfId="693" xr:uid="{00000000-0005-0000-0000-0000ED060000}"/>
    <cellStyle name="Normal 7 2 5 2" xfId="1109" xr:uid="{00000000-0005-0000-0000-0000EE060000}"/>
    <cellStyle name="Normal 7 2 5 2 2" xfId="1924" xr:uid="{00000000-0005-0000-0000-0000EF060000}"/>
    <cellStyle name="Normal 7 2 5 3" xfId="1517" xr:uid="{00000000-0005-0000-0000-0000F0060000}"/>
    <cellStyle name="Normal 7 2 6" xfId="830" xr:uid="{00000000-0005-0000-0000-0000F1060000}"/>
    <cellStyle name="Normal 7 2 6 2" xfId="1238" xr:uid="{00000000-0005-0000-0000-0000F2060000}"/>
    <cellStyle name="Normal 7 2 6 2 2" xfId="2053" xr:uid="{00000000-0005-0000-0000-0000F3060000}"/>
    <cellStyle name="Normal 7 2 6 3" xfId="1646" xr:uid="{00000000-0005-0000-0000-0000F4060000}"/>
    <cellStyle name="Normal 7 2 7" xfId="974" xr:uid="{00000000-0005-0000-0000-0000F5060000}"/>
    <cellStyle name="Normal 7 2 7 2" xfId="1789" xr:uid="{00000000-0005-0000-0000-0000F6060000}"/>
    <cellStyle name="Normal 7 2 8" xfId="555" xr:uid="{00000000-0005-0000-0000-0000F7060000}"/>
    <cellStyle name="Normal 7 2 9" xfId="1382" xr:uid="{00000000-0005-0000-0000-0000F8060000}"/>
    <cellStyle name="Normal 7 3" xfId="355" xr:uid="{00000000-0005-0000-0000-0000F9060000}"/>
    <cellStyle name="Normal 7 3 2" xfId="448" xr:uid="{00000000-0005-0000-0000-0000FA060000}"/>
    <cellStyle name="Normal 7 3 2 2" xfId="508" xr:uid="{00000000-0005-0000-0000-0000FB060000}"/>
    <cellStyle name="Normal 7 3 2 2 2" xfId="780" xr:uid="{00000000-0005-0000-0000-0000FC060000}"/>
    <cellStyle name="Normal 7 3 2 2 2 2" xfId="1196" xr:uid="{00000000-0005-0000-0000-0000FD060000}"/>
    <cellStyle name="Normal 7 3 2 2 2 2 2" xfId="2011" xr:uid="{00000000-0005-0000-0000-0000FE060000}"/>
    <cellStyle name="Normal 7 3 2 2 2 3" xfId="1604" xr:uid="{00000000-0005-0000-0000-0000FF060000}"/>
    <cellStyle name="Normal 7 3 2 2 3" xfId="917" xr:uid="{00000000-0005-0000-0000-000000070000}"/>
    <cellStyle name="Normal 7 3 2 2 3 2" xfId="1325" xr:uid="{00000000-0005-0000-0000-000001070000}"/>
    <cellStyle name="Normal 7 3 2 2 3 2 2" xfId="2140" xr:uid="{00000000-0005-0000-0000-000002070000}"/>
    <cellStyle name="Normal 7 3 2 2 3 3" xfId="1733" xr:uid="{00000000-0005-0000-0000-000003070000}"/>
    <cellStyle name="Normal 7 3 2 2 4" xfId="1061" xr:uid="{00000000-0005-0000-0000-000004070000}"/>
    <cellStyle name="Normal 7 3 2 2 4 2" xfId="1876" xr:uid="{00000000-0005-0000-0000-000005070000}"/>
    <cellStyle name="Normal 7 3 2 2 5" xfId="642" xr:uid="{00000000-0005-0000-0000-000006070000}"/>
    <cellStyle name="Normal 7 3 2 2 6" xfId="1469" xr:uid="{00000000-0005-0000-0000-000007070000}"/>
    <cellStyle name="Normal 7 3 2 3" xfId="718" xr:uid="{00000000-0005-0000-0000-000008070000}"/>
    <cellStyle name="Normal 7 3 2 3 2" xfId="1134" xr:uid="{00000000-0005-0000-0000-000009070000}"/>
    <cellStyle name="Normal 7 3 2 3 2 2" xfId="1949" xr:uid="{00000000-0005-0000-0000-00000A070000}"/>
    <cellStyle name="Normal 7 3 2 3 3" xfId="1542" xr:uid="{00000000-0005-0000-0000-00000B070000}"/>
    <cellStyle name="Normal 7 3 2 4" xfId="855" xr:uid="{00000000-0005-0000-0000-00000C070000}"/>
    <cellStyle name="Normal 7 3 2 4 2" xfId="1263" xr:uid="{00000000-0005-0000-0000-00000D070000}"/>
    <cellStyle name="Normal 7 3 2 4 2 2" xfId="2078" xr:uid="{00000000-0005-0000-0000-00000E070000}"/>
    <cellStyle name="Normal 7 3 2 4 3" xfId="1671" xr:uid="{00000000-0005-0000-0000-00000F070000}"/>
    <cellStyle name="Normal 7 3 2 5" xfId="999" xr:uid="{00000000-0005-0000-0000-000010070000}"/>
    <cellStyle name="Normal 7 3 2 5 2" xfId="1814" xr:uid="{00000000-0005-0000-0000-000011070000}"/>
    <cellStyle name="Normal 7 3 2 6" xfId="580" xr:uid="{00000000-0005-0000-0000-000012070000}"/>
    <cellStyle name="Normal 7 3 2 7" xfId="1407" xr:uid="{00000000-0005-0000-0000-000013070000}"/>
    <cellStyle name="Normal 7 3 3" xfId="473" xr:uid="{00000000-0005-0000-0000-000014070000}"/>
    <cellStyle name="Normal 7 3 3 2" xfId="745" xr:uid="{00000000-0005-0000-0000-000015070000}"/>
    <cellStyle name="Normal 7 3 3 2 2" xfId="1161" xr:uid="{00000000-0005-0000-0000-000016070000}"/>
    <cellStyle name="Normal 7 3 3 2 2 2" xfId="1976" xr:uid="{00000000-0005-0000-0000-000017070000}"/>
    <cellStyle name="Normal 7 3 3 2 3" xfId="1569" xr:uid="{00000000-0005-0000-0000-000018070000}"/>
    <cellStyle name="Normal 7 3 3 3" xfId="882" xr:uid="{00000000-0005-0000-0000-000019070000}"/>
    <cellStyle name="Normal 7 3 3 3 2" xfId="1290" xr:uid="{00000000-0005-0000-0000-00001A070000}"/>
    <cellStyle name="Normal 7 3 3 3 2 2" xfId="2105" xr:uid="{00000000-0005-0000-0000-00001B070000}"/>
    <cellStyle name="Normal 7 3 3 3 3" xfId="1698" xr:uid="{00000000-0005-0000-0000-00001C070000}"/>
    <cellStyle name="Normal 7 3 3 4" xfId="1026" xr:uid="{00000000-0005-0000-0000-00001D070000}"/>
    <cellStyle name="Normal 7 3 3 4 2" xfId="1841" xr:uid="{00000000-0005-0000-0000-00001E070000}"/>
    <cellStyle name="Normal 7 3 3 5" xfId="607" xr:uid="{00000000-0005-0000-0000-00001F070000}"/>
    <cellStyle name="Normal 7 3 3 6" xfId="1434" xr:uid="{00000000-0005-0000-0000-000020070000}"/>
    <cellStyle name="Normal 7 3 4" xfId="695" xr:uid="{00000000-0005-0000-0000-000021070000}"/>
    <cellStyle name="Normal 7 3 4 2" xfId="1111" xr:uid="{00000000-0005-0000-0000-000022070000}"/>
    <cellStyle name="Normal 7 3 4 2 2" xfId="1926" xr:uid="{00000000-0005-0000-0000-000023070000}"/>
    <cellStyle name="Normal 7 3 4 3" xfId="1519" xr:uid="{00000000-0005-0000-0000-000024070000}"/>
    <cellStyle name="Normal 7 3 5" xfId="832" xr:uid="{00000000-0005-0000-0000-000025070000}"/>
    <cellStyle name="Normal 7 3 5 2" xfId="1240" xr:uid="{00000000-0005-0000-0000-000026070000}"/>
    <cellStyle name="Normal 7 3 5 2 2" xfId="2055" xr:uid="{00000000-0005-0000-0000-000027070000}"/>
    <cellStyle name="Normal 7 3 5 3" xfId="1648" xr:uid="{00000000-0005-0000-0000-000028070000}"/>
    <cellStyle name="Normal 7 3 6" xfId="976" xr:uid="{00000000-0005-0000-0000-000029070000}"/>
    <cellStyle name="Normal 7 3 6 2" xfId="1791" xr:uid="{00000000-0005-0000-0000-00002A070000}"/>
    <cellStyle name="Normal 7 3 7" xfId="557" xr:uid="{00000000-0005-0000-0000-00002B070000}"/>
    <cellStyle name="Normal 7 3 8" xfId="1384" xr:uid="{00000000-0005-0000-0000-00002C070000}"/>
    <cellStyle name="Normal 7 3 9" xfId="372" xr:uid="{00000000-0005-0000-0000-00002D070000}"/>
    <cellStyle name="Normal 7 4" xfId="434" xr:uid="{00000000-0005-0000-0000-00002E070000}"/>
    <cellStyle name="Normal 7 4 2" xfId="493" xr:uid="{00000000-0005-0000-0000-00002F070000}"/>
    <cellStyle name="Normal 7 4 2 2" xfId="765" xr:uid="{00000000-0005-0000-0000-000030070000}"/>
    <cellStyle name="Normal 7 4 2 2 2" xfId="1181" xr:uid="{00000000-0005-0000-0000-000031070000}"/>
    <cellStyle name="Normal 7 4 2 2 2 2" xfId="1996" xr:uid="{00000000-0005-0000-0000-000032070000}"/>
    <cellStyle name="Normal 7 4 2 2 3" xfId="1589" xr:uid="{00000000-0005-0000-0000-000033070000}"/>
    <cellStyle name="Normal 7 4 2 3" xfId="902" xr:uid="{00000000-0005-0000-0000-000034070000}"/>
    <cellStyle name="Normal 7 4 2 3 2" xfId="1310" xr:uid="{00000000-0005-0000-0000-000035070000}"/>
    <cellStyle name="Normal 7 4 2 3 2 2" xfId="2125" xr:uid="{00000000-0005-0000-0000-000036070000}"/>
    <cellStyle name="Normal 7 4 2 3 3" xfId="1718" xr:uid="{00000000-0005-0000-0000-000037070000}"/>
    <cellStyle name="Normal 7 4 2 4" xfId="1046" xr:uid="{00000000-0005-0000-0000-000038070000}"/>
    <cellStyle name="Normal 7 4 2 4 2" xfId="1861" xr:uid="{00000000-0005-0000-0000-000039070000}"/>
    <cellStyle name="Normal 7 4 2 5" xfId="627" xr:uid="{00000000-0005-0000-0000-00003A070000}"/>
    <cellStyle name="Normal 7 4 2 6" xfId="1454" xr:uid="{00000000-0005-0000-0000-00003B070000}"/>
    <cellStyle name="Normal 7 4 3" xfId="703" xr:uid="{00000000-0005-0000-0000-00003C070000}"/>
    <cellStyle name="Normal 7 4 3 2" xfId="1119" xr:uid="{00000000-0005-0000-0000-00003D070000}"/>
    <cellStyle name="Normal 7 4 3 2 2" xfId="1934" xr:uid="{00000000-0005-0000-0000-00003E070000}"/>
    <cellStyle name="Normal 7 4 3 3" xfId="1527" xr:uid="{00000000-0005-0000-0000-00003F070000}"/>
    <cellStyle name="Normal 7 4 4" xfId="840" xr:uid="{00000000-0005-0000-0000-000040070000}"/>
    <cellStyle name="Normal 7 4 4 2" xfId="1248" xr:uid="{00000000-0005-0000-0000-000041070000}"/>
    <cellStyle name="Normal 7 4 4 2 2" xfId="2063" xr:uid="{00000000-0005-0000-0000-000042070000}"/>
    <cellStyle name="Normal 7 4 4 3" xfId="1656" xr:uid="{00000000-0005-0000-0000-000043070000}"/>
    <cellStyle name="Normal 7 4 5" xfId="984" xr:uid="{00000000-0005-0000-0000-000044070000}"/>
    <cellStyle name="Normal 7 4 5 2" xfId="1799" xr:uid="{00000000-0005-0000-0000-000045070000}"/>
    <cellStyle name="Normal 7 4 6" xfId="565" xr:uid="{00000000-0005-0000-0000-000046070000}"/>
    <cellStyle name="Normal 7 4 7" xfId="1392" xr:uid="{00000000-0005-0000-0000-000047070000}"/>
    <cellStyle name="Normal 7 5" xfId="431" xr:uid="{00000000-0005-0000-0000-000048070000}"/>
    <cellStyle name="Normal 7 5 2" xfId="681" xr:uid="{00000000-0005-0000-0000-000049070000}"/>
    <cellStyle name="Normal 7 5 2 2" xfId="1097" xr:uid="{00000000-0005-0000-0000-00004A070000}"/>
    <cellStyle name="Normal 7 5 2 2 2" xfId="1912" xr:uid="{00000000-0005-0000-0000-00004B070000}"/>
    <cellStyle name="Normal 7 5 2 3" xfId="1505" xr:uid="{00000000-0005-0000-0000-00004C070000}"/>
    <cellStyle name="Normal 7 5 3" xfId="818" xr:uid="{00000000-0005-0000-0000-00004D070000}"/>
    <cellStyle name="Normal 7 5 3 2" xfId="1226" xr:uid="{00000000-0005-0000-0000-00004E070000}"/>
    <cellStyle name="Normal 7 5 3 2 2" xfId="2041" xr:uid="{00000000-0005-0000-0000-00004F070000}"/>
    <cellStyle name="Normal 7 5 3 3" xfId="1634" xr:uid="{00000000-0005-0000-0000-000050070000}"/>
    <cellStyle name="Normal 7 5 4" xfId="962" xr:uid="{00000000-0005-0000-0000-000051070000}"/>
    <cellStyle name="Normal 7 5 4 2" xfId="1777" xr:uid="{00000000-0005-0000-0000-000052070000}"/>
    <cellStyle name="Normal 7 5 5" xfId="543" xr:uid="{00000000-0005-0000-0000-000053070000}"/>
    <cellStyle name="Normal 7 5 6" xfId="1370" xr:uid="{00000000-0005-0000-0000-000054070000}"/>
    <cellStyle name="Normal 7 6" xfId="459" xr:uid="{00000000-0005-0000-0000-000055070000}"/>
    <cellStyle name="Normal 7 6 2" xfId="731" xr:uid="{00000000-0005-0000-0000-000056070000}"/>
    <cellStyle name="Normal 7 6 2 2" xfId="1147" xr:uid="{00000000-0005-0000-0000-000057070000}"/>
    <cellStyle name="Normal 7 6 2 2 2" xfId="1962" xr:uid="{00000000-0005-0000-0000-000058070000}"/>
    <cellStyle name="Normal 7 6 2 3" xfId="1555" xr:uid="{00000000-0005-0000-0000-000059070000}"/>
    <cellStyle name="Normal 7 6 3" xfId="868" xr:uid="{00000000-0005-0000-0000-00005A070000}"/>
    <cellStyle name="Normal 7 6 3 2" xfId="1276" xr:uid="{00000000-0005-0000-0000-00005B070000}"/>
    <cellStyle name="Normal 7 6 3 2 2" xfId="2091" xr:uid="{00000000-0005-0000-0000-00005C070000}"/>
    <cellStyle name="Normal 7 6 3 3" xfId="1684" xr:uid="{00000000-0005-0000-0000-00005D070000}"/>
    <cellStyle name="Normal 7 6 4" xfId="1012" xr:uid="{00000000-0005-0000-0000-00005E070000}"/>
    <cellStyle name="Normal 7 6 4 2" xfId="1827" xr:uid="{00000000-0005-0000-0000-00005F070000}"/>
    <cellStyle name="Normal 7 6 5" xfId="593" xr:uid="{00000000-0005-0000-0000-000060070000}"/>
    <cellStyle name="Normal 7 6 6" xfId="1420" xr:uid="{00000000-0005-0000-0000-000061070000}"/>
    <cellStyle name="Normal 7 7" xfId="425" xr:uid="{00000000-0005-0000-0000-000062070000}"/>
    <cellStyle name="Normal 7 7 2" xfId="676" xr:uid="{00000000-0005-0000-0000-000063070000}"/>
    <cellStyle name="Normal 7 7 2 2" xfId="1092" xr:uid="{00000000-0005-0000-0000-000064070000}"/>
    <cellStyle name="Normal 7 7 2 2 2" xfId="1907" xr:uid="{00000000-0005-0000-0000-000065070000}"/>
    <cellStyle name="Normal 7 7 2 3" xfId="1500" xr:uid="{00000000-0005-0000-0000-000066070000}"/>
    <cellStyle name="Normal 7 7 3" xfId="957" xr:uid="{00000000-0005-0000-0000-000067070000}"/>
    <cellStyle name="Normal 7 7 3 2" xfId="1772" xr:uid="{00000000-0005-0000-0000-000068070000}"/>
    <cellStyle name="Normal 7 7 4" xfId="538" xr:uid="{00000000-0005-0000-0000-000069070000}"/>
    <cellStyle name="Normal 7 7 5" xfId="1365" xr:uid="{00000000-0005-0000-0000-00006A070000}"/>
    <cellStyle name="Normal 7 8" xfId="420" xr:uid="{00000000-0005-0000-0000-00006B070000}"/>
    <cellStyle name="Normal 7 8 2" xfId="1084" xr:uid="{00000000-0005-0000-0000-00006C070000}"/>
    <cellStyle name="Normal 7 8 2 2" xfId="1899" xr:uid="{00000000-0005-0000-0000-00006D070000}"/>
    <cellStyle name="Normal 7 8 3" xfId="667" xr:uid="{00000000-0005-0000-0000-00006E070000}"/>
    <cellStyle name="Normal 7 8 4" xfId="1492" xr:uid="{00000000-0005-0000-0000-00006F070000}"/>
    <cellStyle name="Normal 7 9" xfId="801" xr:uid="{00000000-0005-0000-0000-000070070000}"/>
    <cellStyle name="Normal 7 9 2" xfId="1209" xr:uid="{00000000-0005-0000-0000-000071070000}"/>
    <cellStyle name="Normal 7 9 2 2" xfId="2024" xr:uid="{00000000-0005-0000-0000-000072070000}"/>
    <cellStyle name="Normal 7 9 3" xfId="1617" xr:uid="{00000000-0005-0000-0000-000073070000}"/>
    <cellStyle name="Normal 7_D" xfId="407" xr:uid="{00000000-0005-0000-0000-000074070000}"/>
    <cellStyle name="Normal 8" xfId="359" xr:uid="{00000000-0005-0000-0000-000075070000}"/>
    <cellStyle name="Normal 8 2" xfId="396" xr:uid="{00000000-0005-0000-0000-000076070000}"/>
    <cellStyle name="Normal 8 4" xfId="62" xr:uid="{00000000-0005-0000-0000-000077070000}"/>
    <cellStyle name="Normal 9" xfId="361" xr:uid="{00000000-0005-0000-0000-000078070000}"/>
    <cellStyle name="Normal 9 10" xfId="977" xr:uid="{00000000-0005-0000-0000-000079070000}"/>
    <cellStyle name="Normal 9 10 2" xfId="1792" xr:uid="{00000000-0005-0000-0000-00007A070000}"/>
    <cellStyle name="Normal 9 11" xfId="558" xr:uid="{00000000-0005-0000-0000-00007B070000}"/>
    <cellStyle name="Normal 9 12" xfId="1385" xr:uid="{00000000-0005-0000-0000-00007C070000}"/>
    <cellStyle name="Normal 9 13" xfId="373" xr:uid="{00000000-0005-0000-0000-00007D070000}"/>
    <cellStyle name="Normal 9 2" xfId="385" xr:uid="{00000000-0005-0000-0000-00007E070000}"/>
    <cellStyle name="Normal 9 2 2" xfId="410" xr:uid="{00000000-0005-0000-0000-00007F070000}"/>
    <cellStyle name="Normal 9 2 2 2" xfId="515" xr:uid="{00000000-0005-0000-0000-000080070000}"/>
    <cellStyle name="Normal 9 2 2 2 2" xfId="787" xr:uid="{00000000-0005-0000-0000-000081070000}"/>
    <cellStyle name="Normal 9 2 2 2 2 2" xfId="1203" xr:uid="{00000000-0005-0000-0000-000082070000}"/>
    <cellStyle name="Normal 9 2 2 2 2 2 2" xfId="2018" xr:uid="{00000000-0005-0000-0000-000083070000}"/>
    <cellStyle name="Normal 9 2 2 2 2 3" xfId="1611" xr:uid="{00000000-0005-0000-0000-000084070000}"/>
    <cellStyle name="Normal 9 2 2 2 3" xfId="924" xr:uid="{00000000-0005-0000-0000-000085070000}"/>
    <cellStyle name="Normal 9 2 2 2 3 2" xfId="1332" xr:uid="{00000000-0005-0000-0000-000086070000}"/>
    <cellStyle name="Normal 9 2 2 2 3 2 2" xfId="2147" xr:uid="{00000000-0005-0000-0000-000087070000}"/>
    <cellStyle name="Normal 9 2 2 2 3 3" xfId="1740" xr:uid="{00000000-0005-0000-0000-000088070000}"/>
    <cellStyle name="Normal 9 2 2 2 4" xfId="1068" xr:uid="{00000000-0005-0000-0000-000089070000}"/>
    <cellStyle name="Normal 9 2 2 2 4 2" xfId="1883" xr:uid="{00000000-0005-0000-0000-00008A070000}"/>
    <cellStyle name="Normal 9 2 2 2 5" xfId="649" xr:uid="{00000000-0005-0000-0000-00008B070000}"/>
    <cellStyle name="Normal 9 2 2 2 6" xfId="1476" xr:uid="{00000000-0005-0000-0000-00008C070000}"/>
    <cellStyle name="Normal 9 2 2 3" xfId="725" xr:uid="{00000000-0005-0000-0000-00008D070000}"/>
    <cellStyle name="Normal 9 2 2 3 2" xfId="1141" xr:uid="{00000000-0005-0000-0000-00008E070000}"/>
    <cellStyle name="Normal 9 2 2 3 2 2" xfId="1956" xr:uid="{00000000-0005-0000-0000-00008F070000}"/>
    <cellStyle name="Normal 9 2 2 3 3" xfId="1549" xr:uid="{00000000-0005-0000-0000-000090070000}"/>
    <cellStyle name="Normal 9 2 2 4" xfId="862" xr:uid="{00000000-0005-0000-0000-000091070000}"/>
    <cellStyle name="Normal 9 2 2 4 2" xfId="1270" xr:uid="{00000000-0005-0000-0000-000092070000}"/>
    <cellStyle name="Normal 9 2 2 4 2 2" xfId="2085" xr:uid="{00000000-0005-0000-0000-000093070000}"/>
    <cellStyle name="Normal 9 2 2 4 3" xfId="1678" xr:uid="{00000000-0005-0000-0000-000094070000}"/>
    <cellStyle name="Normal 9 2 2 5" xfId="1006" xr:uid="{00000000-0005-0000-0000-000095070000}"/>
    <cellStyle name="Normal 9 2 2 5 2" xfId="1821" xr:uid="{00000000-0005-0000-0000-000096070000}"/>
    <cellStyle name="Normal 9 2 2 6" xfId="587" xr:uid="{00000000-0005-0000-0000-000097070000}"/>
    <cellStyle name="Normal 9 2 2 7" xfId="1414" xr:uid="{00000000-0005-0000-0000-000098070000}"/>
    <cellStyle name="Normal 9 2 3" xfId="445" xr:uid="{00000000-0005-0000-0000-000099070000}"/>
    <cellStyle name="Normal 9 2 4" xfId="475" xr:uid="{00000000-0005-0000-0000-00009A070000}"/>
    <cellStyle name="Normal 9 2 4 2" xfId="747" xr:uid="{00000000-0005-0000-0000-00009B070000}"/>
    <cellStyle name="Normal 9 2 4 2 2" xfId="1163" xr:uid="{00000000-0005-0000-0000-00009C070000}"/>
    <cellStyle name="Normal 9 2 4 2 2 2" xfId="1978" xr:uid="{00000000-0005-0000-0000-00009D070000}"/>
    <cellStyle name="Normal 9 2 4 2 3" xfId="1571" xr:uid="{00000000-0005-0000-0000-00009E070000}"/>
    <cellStyle name="Normal 9 2 4 3" xfId="884" xr:uid="{00000000-0005-0000-0000-00009F070000}"/>
    <cellStyle name="Normal 9 2 4 3 2" xfId="1292" xr:uid="{00000000-0005-0000-0000-0000A0070000}"/>
    <cellStyle name="Normal 9 2 4 3 2 2" xfId="2107" xr:uid="{00000000-0005-0000-0000-0000A1070000}"/>
    <cellStyle name="Normal 9 2 4 3 3" xfId="1700" xr:uid="{00000000-0005-0000-0000-0000A2070000}"/>
    <cellStyle name="Normal 9 2 4 4" xfId="1028" xr:uid="{00000000-0005-0000-0000-0000A3070000}"/>
    <cellStyle name="Normal 9 2 4 4 2" xfId="1843" xr:uid="{00000000-0005-0000-0000-0000A4070000}"/>
    <cellStyle name="Normal 9 2 4 5" xfId="609" xr:uid="{00000000-0005-0000-0000-0000A5070000}"/>
    <cellStyle name="Normal 9 2 4 6" xfId="1436" xr:uid="{00000000-0005-0000-0000-0000A6070000}"/>
    <cellStyle name="Normal 9 2 5" xfId="697" xr:uid="{00000000-0005-0000-0000-0000A7070000}"/>
    <cellStyle name="Normal 9 2 5 2" xfId="1113" xr:uid="{00000000-0005-0000-0000-0000A8070000}"/>
    <cellStyle name="Normal 9 2 5 2 2" xfId="1928" xr:uid="{00000000-0005-0000-0000-0000A9070000}"/>
    <cellStyle name="Normal 9 2 5 3" xfId="1521" xr:uid="{00000000-0005-0000-0000-0000AA070000}"/>
    <cellStyle name="Normal 9 2 6" xfId="834" xr:uid="{00000000-0005-0000-0000-0000AB070000}"/>
    <cellStyle name="Normal 9 2 6 2" xfId="1242" xr:uid="{00000000-0005-0000-0000-0000AC070000}"/>
    <cellStyle name="Normal 9 2 6 2 2" xfId="2057" xr:uid="{00000000-0005-0000-0000-0000AD070000}"/>
    <cellStyle name="Normal 9 2 6 3" xfId="1650" xr:uid="{00000000-0005-0000-0000-0000AE070000}"/>
    <cellStyle name="Normal 9 2 7" xfId="978" xr:uid="{00000000-0005-0000-0000-0000AF070000}"/>
    <cellStyle name="Normal 9 2 7 2" xfId="1793" xr:uid="{00000000-0005-0000-0000-0000B0070000}"/>
    <cellStyle name="Normal 9 2 8" xfId="559" xr:uid="{00000000-0005-0000-0000-0000B1070000}"/>
    <cellStyle name="Normal 9 2 9" xfId="1386" xr:uid="{00000000-0005-0000-0000-0000B2070000}"/>
    <cellStyle name="Normal 9 3" xfId="392" xr:uid="{00000000-0005-0000-0000-0000B3070000}"/>
    <cellStyle name="Normal 9 4" xfId="409" xr:uid="{00000000-0005-0000-0000-0000B4070000}"/>
    <cellStyle name="Normal 9 4 2" xfId="514" xr:uid="{00000000-0005-0000-0000-0000B5070000}"/>
    <cellStyle name="Normal 9 4 2 2" xfId="786" xr:uid="{00000000-0005-0000-0000-0000B6070000}"/>
    <cellStyle name="Normal 9 4 2 2 2" xfId="1202" xr:uid="{00000000-0005-0000-0000-0000B7070000}"/>
    <cellStyle name="Normal 9 4 2 2 2 2" xfId="2017" xr:uid="{00000000-0005-0000-0000-0000B8070000}"/>
    <cellStyle name="Normal 9 4 2 2 3" xfId="1610" xr:uid="{00000000-0005-0000-0000-0000B9070000}"/>
    <cellStyle name="Normal 9 4 2 3" xfId="923" xr:uid="{00000000-0005-0000-0000-0000BA070000}"/>
    <cellStyle name="Normal 9 4 2 3 2" xfId="1331" xr:uid="{00000000-0005-0000-0000-0000BB070000}"/>
    <cellStyle name="Normal 9 4 2 3 2 2" xfId="2146" xr:uid="{00000000-0005-0000-0000-0000BC070000}"/>
    <cellStyle name="Normal 9 4 2 3 3" xfId="1739" xr:uid="{00000000-0005-0000-0000-0000BD070000}"/>
    <cellStyle name="Normal 9 4 2 4" xfId="1067" xr:uid="{00000000-0005-0000-0000-0000BE070000}"/>
    <cellStyle name="Normal 9 4 2 4 2" xfId="1882" xr:uid="{00000000-0005-0000-0000-0000BF070000}"/>
    <cellStyle name="Normal 9 4 2 5" xfId="648" xr:uid="{00000000-0005-0000-0000-0000C0070000}"/>
    <cellStyle name="Normal 9 4 2 6" xfId="1475" xr:uid="{00000000-0005-0000-0000-0000C1070000}"/>
    <cellStyle name="Normal 9 4 3" xfId="724" xr:uid="{00000000-0005-0000-0000-0000C2070000}"/>
    <cellStyle name="Normal 9 4 3 2" xfId="1140" xr:uid="{00000000-0005-0000-0000-0000C3070000}"/>
    <cellStyle name="Normal 9 4 3 2 2" xfId="1955" xr:uid="{00000000-0005-0000-0000-0000C4070000}"/>
    <cellStyle name="Normal 9 4 3 3" xfId="1548" xr:uid="{00000000-0005-0000-0000-0000C5070000}"/>
    <cellStyle name="Normal 9 4 4" xfId="861" xr:uid="{00000000-0005-0000-0000-0000C6070000}"/>
    <cellStyle name="Normal 9 4 4 2" xfId="1269" xr:uid="{00000000-0005-0000-0000-0000C7070000}"/>
    <cellStyle name="Normal 9 4 4 2 2" xfId="2084" xr:uid="{00000000-0005-0000-0000-0000C8070000}"/>
    <cellStyle name="Normal 9 4 4 3" xfId="1677" xr:uid="{00000000-0005-0000-0000-0000C9070000}"/>
    <cellStyle name="Normal 9 4 5" xfId="1005" xr:uid="{00000000-0005-0000-0000-0000CA070000}"/>
    <cellStyle name="Normal 9 4 5 2" xfId="1820" xr:uid="{00000000-0005-0000-0000-0000CB070000}"/>
    <cellStyle name="Normal 9 4 6" xfId="586" xr:uid="{00000000-0005-0000-0000-0000CC070000}"/>
    <cellStyle name="Normal 9 4 7" xfId="1413" xr:uid="{00000000-0005-0000-0000-0000CD070000}"/>
    <cellStyle name="Normal 9 5" xfId="377" xr:uid="{00000000-0005-0000-0000-0000CE070000}"/>
    <cellStyle name="Normal 9 6" xfId="474" xr:uid="{00000000-0005-0000-0000-0000CF070000}"/>
    <cellStyle name="Normal 9 6 2" xfId="746" xr:uid="{00000000-0005-0000-0000-0000D0070000}"/>
    <cellStyle name="Normal 9 6 2 2" xfId="1162" xr:uid="{00000000-0005-0000-0000-0000D1070000}"/>
    <cellStyle name="Normal 9 6 2 2 2" xfId="1977" xr:uid="{00000000-0005-0000-0000-0000D2070000}"/>
    <cellStyle name="Normal 9 6 2 3" xfId="1570" xr:uid="{00000000-0005-0000-0000-0000D3070000}"/>
    <cellStyle name="Normal 9 6 3" xfId="883" xr:uid="{00000000-0005-0000-0000-0000D4070000}"/>
    <cellStyle name="Normal 9 6 3 2" xfId="1291" xr:uid="{00000000-0005-0000-0000-0000D5070000}"/>
    <cellStyle name="Normal 9 6 3 2 2" xfId="2106" xr:uid="{00000000-0005-0000-0000-0000D6070000}"/>
    <cellStyle name="Normal 9 6 3 3" xfId="1699" xr:uid="{00000000-0005-0000-0000-0000D7070000}"/>
    <cellStyle name="Normal 9 6 4" xfId="1027" xr:uid="{00000000-0005-0000-0000-0000D8070000}"/>
    <cellStyle name="Normal 9 6 4 2" xfId="1842" xr:uid="{00000000-0005-0000-0000-0000D9070000}"/>
    <cellStyle name="Normal 9 6 5" xfId="608" xr:uid="{00000000-0005-0000-0000-0000DA070000}"/>
    <cellStyle name="Normal 9 6 6" xfId="1435" xr:uid="{00000000-0005-0000-0000-0000DB070000}"/>
    <cellStyle name="Normal 9 7" xfId="696" xr:uid="{00000000-0005-0000-0000-0000DC070000}"/>
    <cellStyle name="Normal 9 7 2" xfId="1112" xr:uid="{00000000-0005-0000-0000-0000DD070000}"/>
    <cellStyle name="Normal 9 7 2 2" xfId="1927" xr:uid="{00000000-0005-0000-0000-0000DE070000}"/>
    <cellStyle name="Normal 9 7 3" xfId="1520" xr:uid="{00000000-0005-0000-0000-0000DF070000}"/>
    <cellStyle name="Normal 9 8" xfId="833" xr:uid="{00000000-0005-0000-0000-0000E0070000}"/>
    <cellStyle name="Normal 9 8 2" xfId="1241" xr:uid="{00000000-0005-0000-0000-0000E1070000}"/>
    <cellStyle name="Normal 9 8 2 2" xfId="2056" xr:uid="{00000000-0005-0000-0000-0000E2070000}"/>
    <cellStyle name="Normal 9 8 3" xfId="1649" xr:uid="{00000000-0005-0000-0000-0000E3070000}"/>
    <cellStyle name="Normal 9 9" xfId="931" xr:uid="{00000000-0005-0000-0000-0000E4070000}"/>
    <cellStyle name="Normal 9 9 2" xfId="1339" xr:uid="{00000000-0005-0000-0000-0000E5070000}"/>
    <cellStyle name="Normal 9 9 2 2" xfId="2154" xr:uid="{00000000-0005-0000-0000-0000E6070000}"/>
    <cellStyle name="Normal 9 9 3" xfId="1747" xr:uid="{00000000-0005-0000-0000-0000E7070000}"/>
    <cellStyle name="Notas" xfId="19" builtinId="10" customBuiltin="1"/>
    <cellStyle name="Notas 2" xfId="270" xr:uid="{00000000-0005-0000-0000-0000E9070000}"/>
    <cellStyle name="Notas 2 2" xfId="271" xr:uid="{00000000-0005-0000-0000-0000EA070000}"/>
    <cellStyle name="Notas 2 2 2" xfId="272" xr:uid="{00000000-0005-0000-0000-0000EB070000}"/>
    <cellStyle name="Notas 2 3" xfId="273" xr:uid="{00000000-0005-0000-0000-0000EC070000}"/>
    <cellStyle name="Notas 2 4" xfId="2312" xr:uid="{00000000-0005-0000-0000-0000ED070000}"/>
    <cellStyle name="Notas 2 5" xfId="356" xr:uid="{00000000-0005-0000-0000-0000EE070000}"/>
    <cellStyle name="Notas 3" xfId="274" xr:uid="{00000000-0005-0000-0000-0000EF070000}"/>
    <cellStyle name="Notas 3 2" xfId="275" xr:uid="{00000000-0005-0000-0000-0000F0070000}"/>
    <cellStyle name="Notas 3 2 2" xfId="276" xr:uid="{00000000-0005-0000-0000-0000F1070000}"/>
    <cellStyle name="Notas 3 2 3" xfId="2314" xr:uid="{00000000-0005-0000-0000-0000F2070000}"/>
    <cellStyle name="Notas 3 2 4" xfId="394" xr:uid="{00000000-0005-0000-0000-0000F3070000}"/>
    <cellStyle name="Notas 3 3" xfId="277" xr:uid="{00000000-0005-0000-0000-0000F4070000}"/>
    <cellStyle name="Notas 3 3 2" xfId="2315" xr:uid="{00000000-0005-0000-0000-0000F5070000}"/>
    <cellStyle name="Notas 3 3 3" xfId="412" xr:uid="{00000000-0005-0000-0000-0000F6070000}"/>
    <cellStyle name="Notas 3 4" xfId="381" xr:uid="{00000000-0005-0000-0000-0000F7070000}"/>
    <cellStyle name="Notas 3 5" xfId="2313" xr:uid="{00000000-0005-0000-0000-0000F8070000}"/>
    <cellStyle name="Notas 3 6" xfId="357" xr:uid="{00000000-0005-0000-0000-0000F9070000}"/>
    <cellStyle name="Notas 4" xfId="278" xr:uid="{00000000-0005-0000-0000-0000FA070000}"/>
    <cellStyle name="Notas 4 2" xfId="279" xr:uid="{00000000-0005-0000-0000-0000FB070000}"/>
    <cellStyle name="Notas 4 2 2" xfId="280" xr:uid="{00000000-0005-0000-0000-0000FC070000}"/>
    <cellStyle name="Notas 4 3" xfId="281" xr:uid="{00000000-0005-0000-0000-0000FD070000}"/>
    <cellStyle name="Notas 4 4" xfId="2316" xr:uid="{00000000-0005-0000-0000-0000FE070000}"/>
    <cellStyle name="Notas 4 5" xfId="358" xr:uid="{00000000-0005-0000-0000-0000FF070000}"/>
    <cellStyle name="Notas 5" xfId="380" xr:uid="{00000000-0005-0000-0000-000000080000}"/>
    <cellStyle name="Notas 6" xfId="664" xr:uid="{00000000-0005-0000-0000-000001080000}"/>
    <cellStyle name="Notas 7" xfId="2157" xr:uid="{00000000-0005-0000-0000-000002080000}"/>
    <cellStyle name="Notas 8" xfId="324" xr:uid="{00000000-0005-0000-0000-000003080000}"/>
    <cellStyle name="Porcentaje 2" xfId="321" xr:uid="{00000000-0005-0000-0000-000004080000}"/>
    <cellStyle name="Porcentaje 2 2" xfId="2324" xr:uid="{00000000-0005-0000-0000-000005080000}"/>
    <cellStyle name="Porcentaje 2 3" xfId="426" xr:uid="{00000000-0005-0000-0000-000006080000}"/>
    <cellStyle name="Porcentaje 3" xfId="322" xr:uid="{00000000-0005-0000-0000-000007080000}"/>
    <cellStyle name="Porcentaje 4" xfId="952" xr:uid="{00000000-0005-0000-0000-000008080000}"/>
    <cellStyle name="Porcentaje 5" xfId="415" xr:uid="{00000000-0005-0000-0000-000009080000}"/>
    <cellStyle name="Porcentual 2" xfId="374" xr:uid="{00000000-0005-0000-0000-00000A080000}"/>
    <cellStyle name="Porcentual 2 10" xfId="929" xr:uid="{00000000-0005-0000-0000-00000B080000}"/>
    <cellStyle name="Porcentual 2 10 2" xfId="1337" xr:uid="{00000000-0005-0000-0000-00000C080000}"/>
    <cellStyle name="Porcentual 2 10 2 2" xfId="2152" xr:uid="{00000000-0005-0000-0000-00000D080000}"/>
    <cellStyle name="Porcentual 2 10 3" xfId="1745" xr:uid="{00000000-0005-0000-0000-00000E080000}"/>
    <cellStyle name="Porcentual 2 11" xfId="950" xr:uid="{00000000-0005-0000-0000-00000F080000}"/>
    <cellStyle name="Porcentual 2 11 2" xfId="1766" xr:uid="{00000000-0005-0000-0000-000010080000}"/>
    <cellStyle name="Porcentual 2 12" xfId="520" xr:uid="{00000000-0005-0000-0000-000011080000}"/>
    <cellStyle name="Porcentual 2 13" xfId="1347" xr:uid="{00000000-0005-0000-0000-000012080000}"/>
    <cellStyle name="Porcentual 2 2" xfId="375" xr:uid="{00000000-0005-0000-0000-000013080000}"/>
    <cellStyle name="Porcentual 2 2 2" xfId="411" xr:uid="{00000000-0005-0000-0000-000014080000}"/>
    <cellStyle name="Porcentual 2 2 2 2" xfId="454" xr:uid="{00000000-0005-0000-0000-000015080000}"/>
    <cellStyle name="Porcentual 2 2 2 2 2" xfId="516" xr:uid="{00000000-0005-0000-0000-000016080000}"/>
    <cellStyle name="Porcentual 2 2 2 2 2 2" xfId="788" xr:uid="{00000000-0005-0000-0000-000017080000}"/>
    <cellStyle name="Porcentual 2 2 2 2 2 2 2" xfId="1204" xr:uid="{00000000-0005-0000-0000-000018080000}"/>
    <cellStyle name="Porcentual 2 2 2 2 2 2 2 2" xfId="2019" xr:uid="{00000000-0005-0000-0000-000019080000}"/>
    <cellStyle name="Porcentual 2 2 2 2 2 2 3" xfId="1612" xr:uid="{00000000-0005-0000-0000-00001A080000}"/>
    <cellStyle name="Porcentual 2 2 2 2 2 3" xfId="925" xr:uid="{00000000-0005-0000-0000-00001B080000}"/>
    <cellStyle name="Porcentual 2 2 2 2 2 3 2" xfId="1333" xr:uid="{00000000-0005-0000-0000-00001C080000}"/>
    <cellStyle name="Porcentual 2 2 2 2 2 3 2 2" xfId="2148" xr:uid="{00000000-0005-0000-0000-00001D080000}"/>
    <cellStyle name="Porcentual 2 2 2 2 2 3 3" xfId="1741" xr:uid="{00000000-0005-0000-0000-00001E080000}"/>
    <cellStyle name="Porcentual 2 2 2 2 2 4" xfId="1069" xr:uid="{00000000-0005-0000-0000-00001F080000}"/>
    <cellStyle name="Porcentual 2 2 2 2 2 4 2" xfId="1884" xr:uid="{00000000-0005-0000-0000-000020080000}"/>
    <cellStyle name="Porcentual 2 2 2 2 2 5" xfId="650" xr:uid="{00000000-0005-0000-0000-000021080000}"/>
    <cellStyle name="Porcentual 2 2 2 2 2 6" xfId="1477" xr:uid="{00000000-0005-0000-0000-000022080000}"/>
    <cellStyle name="Porcentual 2 2 2 2 3" xfId="726" xr:uid="{00000000-0005-0000-0000-000023080000}"/>
    <cellStyle name="Porcentual 2 2 2 2 3 2" xfId="1142" xr:uid="{00000000-0005-0000-0000-000024080000}"/>
    <cellStyle name="Porcentual 2 2 2 2 3 2 2" xfId="1957" xr:uid="{00000000-0005-0000-0000-000025080000}"/>
    <cellStyle name="Porcentual 2 2 2 2 3 3" xfId="1550" xr:uid="{00000000-0005-0000-0000-000026080000}"/>
    <cellStyle name="Porcentual 2 2 2 2 4" xfId="863" xr:uid="{00000000-0005-0000-0000-000027080000}"/>
    <cellStyle name="Porcentual 2 2 2 2 4 2" xfId="1271" xr:uid="{00000000-0005-0000-0000-000028080000}"/>
    <cellStyle name="Porcentual 2 2 2 2 4 2 2" xfId="2086" xr:uid="{00000000-0005-0000-0000-000029080000}"/>
    <cellStyle name="Porcentual 2 2 2 2 4 3" xfId="1679" xr:uid="{00000000-0005-0000-0000-00002A080000}"/>
    <cellStyle name="Porcentual 2 2 2 2 5" xfId="1007" xr:uid="{00000000-0005-0000-0000-00002B080000}"/>
    <cellStyle name="Porcentual 2 2 2 2 5 2" xfId="1822" xr:uid="{00000000-0005-0000-0000-00002C080000}"/>
    <cellStyle name="Porcentual 2 2 2 2 6" xfId="588" xr:uid="{00000000-0005-0000-0000-00002D080000}"/>
    <cellStyle name="Porcentual 2 2 2 2 7" xfId="1415" xr:uid="{00000000-0005-0000-0000-00002E080000}"/>
    <cellStyle name="Porcentual 2 2 2 3" xfId="477" xr:uid="{00000000-0005-0000-0000-00002F080000}"/>
    <cellStyle name="Porcentual 2 2 2 3 2" xfId="749" xr:uid="{00000000-0005-0000-0000-000030080000}"/>
    <cellStyle name="Porcentual 2 2 2 3 2 2" xfId="1165" xr:uid="{00000000-0005-0000-0000-000031080000}"/>
    <cellStyle name="Porcentual 2 2 2 3 2 2 2" xfId="1980" xr:uid="{00000000-0005-0000-0000-000032080000}"/>
    <cellStyle name="Porcentual 2 2 2 3 2 3" xfId="1573" xr:uid="{00000000-0005-0000-0000-000033080000}"/>
    <cellStyle name="Porcentual 2 2 2 3 3" xfId="886" xr:uid="{00000000-0005-0000-0000-000034080000}"/>
    <cellStyle name="Porcentual 2 2 2 3 3 2" xfId="1294" xr:uid="{00000000-0005-0000-0000-000035080000}"/>
    <cellStyle name="Porcentual 2 2 2 3 3 2 2" xfId="2109" xr:uid="{00000000-0005-0000-0000-000036080000}"/>
    <cellStyle name="Porcentual 2 2 2 3 3 3" xfId="1702" xr:uid="{00000000-0005-0000-0000-000037080000}"/>
    <cellStyle name="Porcentual 2 2 2 3 4" xfId="1030" xr:uid="{00000000-0005-0000-0000-000038080000}"/>
    <cellStyle name="Porcentual 2 2 2 3 4 2" xfId="1845" xr:uid="{00000000-0005-0000-0000-000039080000}"/>
    <cellStyle name="Porcentual 2 2 2 3 5" xfId="611" xr:uid="{00000000-0005-0000-0000-00003A080000}"/>
    <cellStyle name="Porcentual 2 2 2 3 6" xfId="1438" xr:uid="{00000000-0005-0000-0000-00003B080000}"/>
    <cellStyle name="Porcentual 2 2 2 4" xfId="699" xr:uid="{00000000-0005-0000-0000-00003C080000}"/>
    <cellStyle name="Porcentual 2 2 2 4 2" xfId="1115" xr:uid="{00000000-0005-0000-0000-00003D080000}"/>
    <cellStyle name="Porcentual 2 2 2 4 2 2" xfId="1930" xr:uid="{00000000-0005-0000-0000-00003E080000}"/>
    <cellStyle name="Porcentual 2 2 2 4 3" xfId="1523" xr:uid="{00000000-0005-0000-0000-00003F080000}"/>
    <cellStyle name="Porcentual 2 2 2 5" xfId="836" xr:uid="{00000000-0005-0000-0000-000040080000}"/>
    <cellStyle name="Porcentual 2 2 2 5 2" xfId="1244" xr:uid="{00000000-0005-0000-0000-000041080000}"/>
    <cellStyle name="Porcentual 2 2 2 5 2 2" xfId="2059" xr:uid="{00000000-0005-0000-0000-000042080000}"/>
    <cellStyle name="Porcentual 2 2 2 5 3" xfId="1652" xr:uid="{00000000-0005-0000-0000-000043080000}"/>
    <cellStyle name="Porcentual 2 2 2 6" xfId="980" xr:uid="{00000000-0005-0000-0000-000044080000}"/>
    <cellStyle name="Porcentual 2 2 2 6 2" xfId="1795" xr:uid="{00000000-0005-0000-0000-000045080000}"/>
    <cellStyle name="Porcentual 2 2 2 7" xfId="561" xr:uid="{00000000-0005-0000-0000-000046080000}"/>
    <cellStyle name="Porcentual 2 2 2 8" xfId="1388" xr:uid="{00000000-0005-0000-0000-000047080000}"/>
    <cellStyle name="Porcentual 2 2 3" xfId="440" xr:uid="{00000000-0005-0000-0000-000048080000}"/>
    <cellStyle name="Porcentual 2 2 3 2" xfId="500" xr:uid="{00000000-0005-0000-0000-000049080000}"/>
    <cellStyle name="Porcentual 2 2 3 2 2" xfId="772" xr:uid="{00000000-0005-0000-0000-00004A080000}"/>
    <cellStyle name="Porcentual 2 2 3 2 2 2" xfId="1188" xr:uid="{00000000-0005-0000-0000-00004B080000}"/>
    <cellStyle name="Porcentual 2 2 3 2 2 2 2" xfId="2003" xr:uid="{00000000-0005-0000-0000-00004C080000}"/>
    <cellStyle name="Porcentual 2 2 3 2 2 3" xfId="1596" xr:uid="{00000000-0005-0000-0000-00004D080000}"/>
    <cellStyle name="Porcentual 2 2 3 2 3" xfId="909" xr:uid="{00000000-0005-0000-0000-00004E080000}"/>
    <cellStyle name="Porcentual 2 2 3 2 3 2" xfId="1317" xr:uid="{00000000-0005-0000-0000-00004F080000}"/>
    <cellStyle name="Porcentual 2 2 3 2 3 2 2" xfId="2132" xr:uid="{00000000-0005-0000-0000-000050080000}"/>
    <cellStyle name="Porcentual 2 2 3 2 3 3" xfId="1725" xr:uid="{00000000-0005-0000-0000-000051080000}"/>
    <cellStyle name="Porcentual 2 2 3 2 4" xfId="1053" xr:uid="{00000000-0005-0000-0000-000052080000}"/>
    <cellStyle name="Porcentual 2 2 3 2 4 2" xfId="1868" xr:uid="{00000000-0005-0000-0000-000053080000}"/>
    <cellStyle name="Porcentual 2 2 3 2 5" xfId="634" xr:uid="{00000000-0005-0000-0000-000054080000}"/>
    <cellStyle name="Porcentual 2 2 3 2 6" xfId="1461" xr:uid="{00000000-0005-0000-0000-000055080000}"/>
    <cellStyle name="Porcentual 2 2 3 3" xfId="710" xr:uid="{00000000-0005-0000-0000-000056080000}"/>
    <cellStyle name="Porcentual 2 2 3 3 2" xfId="1126" xr:uid="{00000000-0005-0000-0000-000057080000}"/>
    <cellStyle name="Porcentual 2 2 3 3 2 2" xfId="1941" xr:uid="{00000000-0005-0000-0000-000058080000}"/>
    <cellStyle name="Porcentual 2 2 3 3 3" xfId="1534" xr:uid="{00000000-0005-0000-0000-000059080000}"/>
    <cellStyle name="Porcentual 2 2 3 4" xfId="847" xr:uid="{00000000-0005-0000-0000-00005A080000}"/>
    <cellStyle name="Porcentual 2 2 3 4 2" xfId="1255" xr:uid="{00000000-0005-0000-0000-00005B080000}"/>
    <cellStyle name="Porcentual 2 2 3 4 2 2" xfId="2070" xr:uid="{00000000-0005-0000-0000-00005C080000}"/>
    <cellStyle name="Porcentual 2 2 3 4 3" xfId="1663" xr:uid="{00000000-0005-0000-0000-00005D080000}"/>
    <cellStyle name="Porcentual 2 2 3 5" xfId="991" xr:uid="{00000000-0005-0000-0000-00005E080000}"/>
    <cellStyle name="Porcentual 2 2 3 5 2" xfId="1806" xr:uid="{00000000-0005-0000-0000-00005F080000}"/>
    <cellStyle name="Porcentual 2 2 3 6" xfId="572" xr:uid="{00000000-0005-0000-0000-000060080000}"/>
    <cellStyle name="Porcentual 2 2 3 7" xfId="1399" xr:uid="{00000000-0005-0000-0000-000061080000}"/>
    <cellStyle name="Porcentual 2 2 4" xfId="476" xr:uid="{00000000-0005-0000-0000-000062080000}"/>
    <cellStyle name="Porcentual 2 2 4 2" xfId="748" xr:uid="{00000000-0005-0000-0000-000063080000}"/>
    <cellStyle name="Porcentual 2 2 4 2 2" xfId="1164" xr:uid="{00000000-0005-0000-0000-000064080000}"/>
    <cellStyle name="Porcentual 2 2 4 2 2 2" xfId="1979" xr:uid="{00000000-0005-0000-0000-000065080000}"/>
    <cellStyle name="Porcentual 2 2 4 2 3" xfId="1572" xr:uid="{00000000-0005-0000-0000-000066080000}"/>
    <cellStyle name="Porcentual 2 2 4 3" xfId="885" xr:uid="{00000000-0005-0000-0000-000067080000}"/>
    <cellStyle name="Porcentual 2 2 4 3 2" xfId="1293" xr:uid="{00000000-0005-0000-0000-000068080000}"/>
    <cellStyle name="Porcentual 2 2 4 3 2 2" xfId="2108" xr:uid="{00000000-0005-0000-0000-000069080000}"/>
    <cellStyle name="Porcentual 2 2 4 3 3" xfId="1701" xr:uid="{00000000-0005-0000-0000-00006A080000}"/>
    <cellStyle name="Porcentual 2 2 4 4" xfId="1029" xr:uid="{00000000-0005-0000-0000-00006B080000}"/>
    <cellStyle name="Porcentual 2 2 4 4 2" xfId="1844" xr:uid="{00000000-0005-0000-0000-00006C080000}"/>
    <cellStyle name="Porcentual 2 2 4 5" xfId="610" xr:uid="{00000000-0005-0000-0000-00006D080000}"/>
    <cellStyle name="Porcentual 2 2 4 6" xfId="1437" xr:uid="{00000000-0005-0000-0000-00006E080000}"/>
    <cellStyle name="Porcentual 2 2 5" xfId="698" xr:uid="{00000000-0005-0000-0000-00006F080000}"/>
    <cellStyle name="Porcentual 2 2 5 2" xfId="1114" xr:uid="{00000000-0005-0000-0000-000070080000}"/>
    <cellStyle name="Porcentual 2 2 5 2 2" xfId="1929" xr:uid="{00000000-0005-0000-0000-000071080000}"/>
    <cellStyle name="Porcentual 2 2 5 3" xfId="1522" xr:uid="{00000000-0005-0000-0000-000072080000}"/>
    <cellStyle name="Porcentual 2 2 6" xfId="835" xr:uid="{00000000-0005-0000-0000-000073080000}"/>
    <cellStyle name="Porcentual 2 2 6 2" xfId="1243" xr:uid="{00000000-0005-0000-0000-000074080000}"/>
    <cellStyle name="Porcentual 2 2 6 2 2" xfId="2058" xr:uid="{00000000-0005-0000-0000-000075080000}"/>
    <cellStyle name="Porcentual 2 2 6 3" xfId="1651" xr:uid="{00000000-0005-0000-0000-000076080000}"/>
    <cellStyle name="Porcentual 2 2 7" xfId="979" xr:uid="{00000000-0005-0000-0000-000077080000}"/>
    <cellStyle name="Porcentual 2 2 7 2" xfId="1794" xr:uid="{00000000-0005-0000-0000-000078080000}"/>
    <cellStyle name="Porcentual 2 2 8" xfId="560" xr:uid="{00000000-0005-0000-0000-000079080000}"/>
    <cellStyle name="Porcentual 2 2 9" xfId="1387" xr:uid="{00000000-0005-0000-0000-00007A080000}"/>
    <cellStyle name="Porcentual 2 3" xfId="376" xr:uid="{00000000-0005-0000-0000-00007B080000}"/>
    <cellStyle name="Porcentual 2 3 2" xfId="449" xr:uid="{00000000-0005-0000-0000-00007C080000}"/>
    <cellStyle name="Porcentual 2 3 2 2" xfId="509" xr:uid="{00000000-0005-0000-0000-00007D080000}"/>
    <cellStyle name="Porcentual 2 3 2 2 2" xfId="781" xr:uid="{00000000-0005-0000-0000-00007E080000}"/>
    <cellStyle name="Porcentual 2 3 2 2 2 2" xfId="1197" xr:uid="{00000000-0005-0000-0000-00007F080000}"/>
    <cellStyle name="Porcentual 2 3 2 2 2 2 2" xfId="2012" xr:uid="{00000000-0005-0000-0000-000080080000}"/>
    <cellStyle name="Porcentual 2 3 2 2 2 3" xfId="1605" xr:uid="{00000000-0005-0000-0000-000081080000}"/>
    <cellStyle name="Porcentual 2 3 2 2 3" xfId="918" xr:uid="{00000000-0005-0000-0000-000082080000}"/>
    <cellStyle name="Porcentual 2 3 2 2 3 2" xfId="1326" xr:uid="{00000000-0005-0000-0000-000083080000}"/>
    <cellStyle name="Porcentual 2 3 2 2 3 2 2" xfId="2141" xr:uid="{00000000-0005-0000-0000-000084080000}"/>
    <cellStyle name="Porcentual 2 3 2 2 3 3" xfId="1734" xr:uid="{00000000-0005-0000-0000-000085080000}"/>
    <cellStyle name="Porcentual 2 3 2 2 4" xfId="1062" xr:uid="{00000000-0005-0000-0000-000086080000}"/>
    <cellStyle name="Porcentual 2 3 2 2 4 2" xfId="1877" xr:uid="{00000000-0005-0000-0000-000087080000}"/>
    <cellStyle name="Porcentual 2 3 2 2 5" xfId="643" xr:uid="{00000000-0005-0000-0000-000088080000}"/>
    <cellStyle name="Porcentual 2 3 2 2 6" xfId="1470" xr:uid="{00000000-0005-0000-0000-000089080000}"/>
    <cellStyle name="Porcentual 2 3 2 3" xfId="719" xr:uid="{00000000-0005-0000-0000-00008A080000}"/>
    <cellStyle name="Porcentual 2 3 2 3 2" xfId="1135" xr:uid="{00000000-0005-0000-0000-00008B080000}"/>
    <cellStyle name="Porcentual 2 3 2 3 2 2" xfId="1950" xr:uid="{00000000-0005-0000-0000-00008C080000}"/>
    <cellStyle name="Porcentual 2 3 2 3 3" xfId="1543" xr:uid="{00000000-0005-0000-0000-00008D080000}"/>
    <cellStyle name="Porcentual 2 3 2 4" xfId="856" xr:uid="{00000000-0005-0000-0000-00008E080000}"/>
    <cellStyle name="Porcentual 2 3 2 4 2" xfId="1264" xr:uid="{00000000-0005-0000-0000-00008F080000}"/>
    <cellStyle name="Porcentual 2 3 2 4 2 2" xfId="2079" xr:uid="{00000000-0005-0000-0000-000090080000}"/>
    <cellStyle name="Porcentual 2 3 2 4 3" xfId="1672" xr:uid="{00000000-0005-0000-0000-000091080000}"/>
    <cellStyle name="Porcentual 2 3 2 5" xfId="1000" xr:uid="{00000000-0005-0000-0000-000092080000}"/>
    <cellStyle name="Porcentual 2 3 2 5 2" xfId="1815" xr:uid="{00000000-0005-0000-0000-000093080000}"/>
    <cellStyle name="Porcentual 2 3 2 6" xfId="581" xr:uid="{00000000-0005-0000-0000-000094080000}"/>
    <cellStyle name="Porcentual 2 3 2 7" xfId="1408" xr:uid="{00000000-0005-0000-0000-000095080000}"/>
    <cellStyle name="Porcentual 2 3 3" xfId="478" xr:uid="{00000000-0005-0000-0000-000096080000}"/>
    <cellStyle name="Porcentual 2 3 3 2" xfId="750" xr:uid="{00000000-0005-0000-0000-000097080000}"/>
    <cellStyle name="Porcentual 2 3 3 2 2" xfId="1166" xr:uid="{00000000-0005-0000-0000-000098080000}"/>
    <cellStyle name="Porcentual 2 3 3 2 2 2" xfId="1981" xr:uid="{00000000-0005-0000-0000-000099080000}"/>
    <cellStyle name="Porcentual 2 3 3 2 3" xfId="1574" xr:uid="{00000000-0005-0000-0000-00009A080000}"/>
    <cellStyle name="Porcentual 2 3 3 3" xfId="887" xr:uid="{00000000-0005-0000-0000-00009B080000}"/>
    <cellStyle name="Porcentual 2 3 3 3 2" xfId="1295" xr:uid="{00000000-0005-0000-0000-00009C080000}"/>
    <cellStyle name="Porcentual 2 3 3 3 2 2" xfId="2110" xr:uid="{00000000-0005-0000-0000-00009D080000}"/>
    <cellStyle name="Porcentual 2 3 3 3 3" xfId="1703" xr:uid="{00000000-0005-0000-0000-00009E080000}"/>
    <cellStyle name="Porcentual 2 3 3 4" xfId="1031" xr:uid="{00000000-0005-0000-0000-00009F080000}"/>
    <cellStyle name="Porcentual 2 3 3 4 2" xfId="1846" xr:uid="{00000000-0005-0000-0000-0000A0080000}"/>
    <cellStyle name="Porcentual 2 3 3 5" xfId="612" xr:uid="{00000000-0005-0000-0000-0000A1080000}"/>
    <cellStyle name="Porcentual 2 3 3 6" xfId="1439" xr:uid="{00000000-0005-0000-0000-0000A2080000}"/>
    <cellStyle name="Porcentual 2 3 4" xfId="700" xr:uid="{00000000-0005-0000-0000-0000A3080000}"/>
    <cellStyle name="Porcentual 2 3 4 2" xfId="1116" xr:uid="{00000000-0005-0000-0000-0000A4080000}"/>
    <cellStyle name="Porcentual 2 3 4 2 2" xfId="1931" xr:uid="{00000000-0005-0000-0000-0000A5080000}"/>
    <cellStyle name="Porcentual 2 3 4 3" xfId="1524" xr:uid="{00000000-0005-0000-0000-0000A6080000}"/>
    <cellStyle name="Porcentual 2 3 5" xfId="837" xr:uid="{00000000-0005-0000-0000-0000A7080000}"/>
    <cellStyle name="Porcentual 2 3 5 2" xfId="1245" xr:uid="{00000000-0005-0000-0000-0000A8080000}"/>
    <cellStyle name="Porcentual 2 3 5 2 2" xfId="2060" xr:uid="{00000000-0005-0000-0000-0000A9080000}"/>
    <cellStyle name="Porcentual 2 3 5 3" xfId="1653" xr:uid="{00000000-0005-0000-0000-0000AA080000}"/>
    <cellStyle name="Porcentual 2 3 6" xfId="981" xr:uid="{00000000-0005-0000-0000-0000AB080000}"/>
    <cellStyle name="Porcentual 2 3 6 2" xfId="1796" xr:uid="{00000000-0005-0000-0000-0000AC080000}"/>
    <cellStyle name="Porcentual 2 3 7" xfId="562" xr:uid="{00000000-0005-0000-0000-0000AD080000}"/>
    <cellStyle name="Porcentual 2 3 8" xfId="1389" xr:uid="{00000000-0005-0000-0000-0000AE080000}"/>
    <cellStyle name="Porcentual 2 4" xfId="436" xr:uid="{00000000-0005-0000-0000-0000AF080000}"/>
    <cellStyle name="Porcentual 2 4 2" xfId="496" xr:uid="{00000000-0005-0000-0000-0000B0080000}"/>
    <cellStyle name="Porcentual 2 4 2 2" xfId="768" xr:uid="{00000000-0005-0000-0000-0000B1080000}"/>
    <cellStyle name="Porcentual 2 4 2 2 2" xfId="1184" xr:uid="{00000000-0005-0000-0000-0000B2080000}"/>
    <cellStyle name="Porcentual 2 4 2 2 2 2" xfId="1999" xr:uid="{00000000-0005-0000-0000-0000B3080000}"/>
    <cellStyle name="Porcentual 2 4 2 2 3" xfId="1592" xr:uid="{00000000-0005-0000-0000-0000B4080000}"/>
    <cellStyle name="Porcentual 2 4 2 3" xfId="905" xr:uid="{00000000-0005-0000-0000-0000B5080000}"/>
    <cellStyle name="Porcentual 2 4 2 3 2" xfId="1313" xr:uid="{00000000-0005-0000-0000-0000B6080000}"/>
    <cellStyle name="Porcentual 2 4 2 3 2 2" xfId="2128" xr:uid="{00000000-0005-0000-0000-0000B7080000}"/>
    <cellStyle name="Porcentual 2 4 2 3 3" xfId="1721" xr:uid="{00000000-0005-0000-0000-0000B8080000}"/>
    <cellStyle name="Porcentual 2 4 2 4" xfId="1049" xr:uid="{00000000-0005-0000-0000-0000B9080000}"/>
    <cellStyle name="Porcentual 2 4 2 4 2" xfId="1864" xr:uid="{00000000-0005-0000-0000-0000BA080000}"/>
    <cellStyle name="Porcentual 2 4 2 5" xfId="630" xr:uid="{00000000-0005-0000-0000-0000BB080000}"/>
    <cellStyle name="Porcentual 2 4 2 6" xfId="1457" xr:uid="{00000000-0005-0000-0000-0000BC080000}"/>
    <cellStyle name="Porcentual 2 4 3" xfId="706" xr:uid="{00000000-0005-0000-0000-0000BD080000}"/>
    <cellStyle name="Porcentual 2 4 3 2" xfId="1122" xr:uid="{00000000-0005-0000-0000-0000BE080000}"/>
    <cellStyle name="Porcentual 2 4 3 2 2" xfId="1937" xr:uid="{00000000-0005-0000-0000-0000BF080000}"/>
    <cellStyle name="Porcentual 2 4 3 3" xfId="1530" xr:uid="{00000000-0005-0000-0000-0000C0080000}"/>
    <cellStyle name="Porcentual 2 4 4" xfId="843" xr:uid="{00000000-0005-0000-0000-0000C1080000}"/>
    <cellStyle name="Porcentual 2 4 4 2" xfId="1251" xr:uid="{00000000-0005-0000-0000-0000C2080000}"/>
    <cellStyle name="Porcentual 2 4 4 2 2" xfId="2066" xr:uid="{00000000-0005-0000-0000-0000C3080000}"/>
    <cellStyle name="Porcentual 2 4 4 3" xfId="1659" xr:uid="{00000000-0005-0000-0000-0000C4080000}"/>
    <cellStyle name="Porcentual 2 4 5" xfId="987" xr:uid="{00000000-0005-0000-0000-0000C5080000}"/>
    <cellStyle name="Porcentual 2 4 5 2" xfId="1802" xr:uid="{00000000-0005-0000-0000-0000C6080000}"/>
    <cellStyle name="Porcentual 2 4 6" xfId="568" xr:uid="{00000000-0005-0000-0000-0000C7080000}"/>
    <cellStyle name="Porcentual 2 4 7" xfId="1395" xr:uid="{00000000-0005-0000-0000-0000C8080000}"/>
    <cellStyle name="Porcentual 2 5" xfId="430" xr:uid="{00000000-0005-0000-0000-0000C9080000}"/>
    <cellStyle name="Porcentual 2 5 2" xfId="680" xr:uid="{00000000-0005-0000-0000-0000CA080000}"/>
    <cellStyle name="Porcentual 2 5 2 2" xfId="1096" xr:uid="{00000000-0005-0000-0000-0000CB080000}"/>
    <cellStyle name="Porcentual 2 5 2 2 2" xfId="1911" xr:uid="{00000000-0005-0000-0000-0000CC080000}"/>
    <cellStyle name="Porcentual 2 5 2 3" xfId="1504" xr:uid="{00000000-0005-0000-0000-0000CD080000}"/>
    <cellStyle name="Porcentual 2 5 3" xfId="817" xr:uid="{00000000-0005-0000-0000-0000CE080000}"/>
    <cellStyle name="Porcentual 2 5 3 2" xfId="1225" xr:uid="{00000000-0005-0000-0000-0000CF080000}"/>
    <cellStyle name="Porcentual 2 5 3 2 2" xfId="2040" xr:uid="{00000000-0005-0000-0000-0000D0080000}"/>
    <cellStyle name="Porcentual 2 5 3 3" xfId="1633" xr:uid="{00000000-0005-0000-0000-0000D1080000}"/>
    <cellStyle name="Porcentual 2 5 4" xfId="961" xr:uid="{00000000-0005-0000-0000-0000D2080000}"/>
    <cellStyle name="Porcentual 2 5 4 2" xfId="1776" xr:uid="{00000000-0005-0000-0000-0000D3080000}"/>
    <cellStyle name="Porcentual 2 5 5" xfId="542" xr:uid="{00000000-0005-0000-0000-0000D4080000}"/>
    <cellStyle name="Porcentual 2 5 6" xfId="1369" xr:uid="{00000000-0005-0000-0000-0000D5080000}"/>
    <cellStyle name="Porcentual 2 6" xfId="458" xr:uid="{00000000-0005-0000-0000-0000D6080000}"/>
    <cellStyle name="Porcentual 2 6 2" xfId="730" xr:uid="{00000000-0005-0000-0000-0000D7080000}"/>
    <cellStyle name="Porcentual 2 6 2 2" xfId="1146" xr:uid="{00000000-0005-0000-0000-0000D8080000}"/>
    <cellStyle name="Porcentual 2 6 2 2 2" xfId="1961" xr:uid="{00000000-0005-0000-0000-0000D9080000}"/>
    <cellStyle name="Porcentual 2 6 2 3" xfId="1554" xr:uid="{00000000-0005-0000-0000-0000DA080000}"/>
    <cellStyle name="Porcentual 2 6 3" xfId="867" xr:uid="{00000000-0005-0000-0000-0000DB080000}"/>
    <cellStyle name="Porcentual 2 6 3 2" xfId="1275" xr:uid="{00000000-0005-0000-0000-0000DC080000}"/>
    <cellStyle name="Porcentual 2 6 3 2 2" xfId="2090" xr:uid="{00000000-0005-0000-0000-0000DD080000}"/>
    <cellStyle name="Porcentual 2 6 3 3" xfId="1683" xr:uid="{00000000-0005-0000-0000-0000DE080000}"/>
    <cellStyle name="Porcentual 2 6 4" xfId="1011" xr:uid="{00000000-0005-0000-0000-0000DF080000}"/>
    <cellStyle name="Porcentual 2 6 4 2" xfId="1826" xr:uid="{00000000-0005-0000-0000-0000E0080000}"/>
    <cellStyle name="Porcentual 2 6 5" xfId="592" xr:uid="{00000000-0005-0000-0000-0000E1080000}"/>
    <cellStyle name="Porcentual 2 6 6" xfId="1419" xr:uid="{00000000-0005-0000-0000-0000E2080000}"/>
    <cellStyle name="Porcentual 2 7" xfId="424" xr:uid="{00000000-0005-0000-0000-0000E3080000}"/>
    <cellStyle name="Porcentual 2 7 2" xfId="675" xr:uid="{00000000-0005-0000-0000-0000E4080000}"/>
    <cellStyle name="Porcentual 2 7 2 2" xfId="1091" xr:uid="{00000000-0005-0000-0000-0000E5080000}"/>
    <cellStyle name="Porcentual 2 7 2 2 2" xfId="1906" xr:uid="{00000000-0005-0000-0000-0000E6080000}"/>
    <cellStyle name="Porcentual 2 7 2 3" xfId="1499" xr:uid="{00000000-0005-0000-0000-0000E7080000}"/>
    <cellStyle name="Porcentual 2 7 3" xfId="956" xr:uid="{00000000-0005-0000-0000-0000E8080000}"/>
    <cellStyle name="Porcentual 2 7 3 2" xfId="1771" xr:uid="{00000000-0005-0000-0000-0000E9080000}"/>
    <cellStyle name="Porcentual 2 7 4" xfId="537" xr:uid="{00000000-0005-0000-0000-0000EA080000}"/>
    <cellStyle name="Porcentual 2 7 5" xfId="1364" xr:uid="{00000000-0005-0000-0000-0000EB080000}"/>
    <cellStyle name="Porcentual 2 8" xfId="419" xr:uid="{00000000-0005-0000-0000-0000EC080000}"/>
    <cellStyle name="Porcentual 2 8 2" xfId="1087" xr:uid="{00000000-0005-0000-0000-0000ED080000}"/>
    <cellStyle name="Porcentual 2 8 2 2" xfId="1902" xr:uid="{00000000-0005-0000-0000-0000EE080000}"/>
    <cellStyle name="Porcentual 2 8 3" xfId="671" xr:uid="{00000000-0005-0000-0000-0000EF080000}"/>
    <cellStyle name="Porcentual 2 8 4" xfId="1495" xr:uid="{00000000-0005-0000-0000-0000F0080000}"/>
    <cellStyle name="Porcentual 2 9" xfId="800" xr:uid="{00000000-0005-0000-0000-0000F1080000}"/>
    <cellStyle name="Porcentual 2 9 2" xfId="1208" xr:uid="{00000000-0005-0000-0000-0000F2080000}"/>
    <cellStyle name="Porcentual 2 9 2 2" xfId="2023" xr:uid="{00000000-0005-0000-0000-0000F3080000}"/>
    <cellStyle name="Porcentual 2 9 3" xfId="1616" xr:uid="{00000000-0005-0000-0000-0000F4080000}"/>
    <cellStyle name="Punto0" xfId="323" xr:uid="{00000000-0005-0000-0000-0000F5080000}"/>
    <cellStyle name="Salida" xfId="14" builtinId="21" customBuiltin="1"/>
    <cellStyle name="Salida 2" xfId="282" xr:uid="{00000000-0005-0000-0000-0000F7080000}"/>
    <cellStyle name="Salida 3" xfId="283" xr:uid="{00000000-0005-0000-0000-0000F8080000}"/>
    <cellStyle name="Salida 4" xfId="284" xr:uid="{00000000-0005-0000-0000-0000F9080000}"/>
    <cellStyle name="Texto de advertencia" xfId="18" builtinId="11" customBuiltin="1"/>
    <cellStyle name="Texto de advertencia 2" xfId="285" xr:uid="{00000000-0005-0000-0000-0000FB080000}"/>
    <cellStyle name="Texto de advertencia 3" xfId="286" xr:uid="{00000000-0005-0000-0000-0000FC080000}"/>
    <cellStyle name="Texto de advertencia 4" xfId="287" xr:uid="{00000000-0005-0000-0000-0000FD080000}"/>
    <cellStyle name="Texto explicativo" xfId="20" builtinId="53" customBuiltin="1"/>
    <cellStyle name="Texto explicativo 2" xfId="288" xr:uid="{00000000-0005-0000-0000-0000FF080000}"/>
    <cellStyle name="Texto explicativo 3" xfId="289" xr:uid="{00000000-0005-0000-0000-000000090000}"/>
    <cellStyle name="Texto explicativo 4" xfId="290" xr:uid="{00000000-0005-0000-0000-000001090000}"/>
    <cellStyle name="Título" xfId="5" builtinId="15" customBuiltin="1"/>
    <cellStyle name="Título 1 2" xfId="291" xr:uid="{00000000-0005-0000-0000-000003090000}"/>
    <cellStyle name="Título 1 3" xfId="292" xr:uid="{00000000-0005-0000-0000-000004090000}"/>
    <cellStyle name="Título 1 4" xfId="293" xr:uid="{00000000-0005-0000-0000-000005090000}"/>
    <cellStyle name="Título 2" xfId="7" builtinId="17" customBuiltin="1"/>
    <cellStyle name="Título 2 2" xfId="294" xr:uid="{00000000-0005-0000-0000-000007090000}"/>
    <cellStyle name="Título 2 3" xfId="295" xr:uid="{00000000-0005-0000-0000-000008090000}"/>
    <cellStyle name="Título 2 4" xfId="296" xr:uid="{00000000-0005-0000-0000-000009090000}"/>
    <cellStyle name="Título 3" xfId="8" builtinId="18" customBuiltin="1"/>
    <cellStyle name="Título 3 2" xfId="297" xr:uid="{00000000-0005-0000-0000-00000B090000}"/>
    <cellStyle name="Título 3 3" xfId="298" xr:uid="{00000000-0005-0000-0000-00000C090000}"/>
    <cellStyle name="Título 3 4" xfId="299" xr:uid="{00000000-0005-0000-0000-00000D090000}"/>
    <cellStyle name="Título 4" xfId="300" xr:uid="{00000000-0005-0000-0000-00000E090000}"/>
    <cellStyle name="Título 5" xfId="301" xr:uid="{00000000-0005-0000-0000-00000F090000}"/>
    <cellStyle name="Título 6" xfId="302" xr:uid="{00000000-0005-0000-0000-000010090000}"/>
    <cellStyle name="Total" xfId="21" builtinId="25" customBuiltin="1"/>
    <cellStyle name="Total 2" xfId="303" xr:uid="{00000000-0005-0000-0000-000012090000}"/>
    <cellStyle name="Total 3" xfId="304" xr:uid="{00000000-0005-0000-0000-000013090000}"/>
    <cellStyle name="Total 4" xfId="305" xr:uid="{00000000-0005-0000-0000-000014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W8"/>
  <sheetViews>
    <sheetView tabSelected="1" zoomScaleNormal="100" workbookViewId="0"/>
  </sheetViews>
  <sheetFormatPr baseColWidth="10" defaultColWidth="11.44140625" defaultRowHeight="13.8"/>
  <cols>
    <col min="1" max="1" width="10.6640625" style="66" customWidth="1"/>
    <col min="2" max="2" width="10.6640625" style="69" customWidth="1"/>
    <col min="3" max="7" width="10.6640625" style="66" customWidth="1"/>
    <col min="8" max="8" width="10.6640625" style="65" customWidth="1"/>
    <col min="9" max="10" width="10.6640625" style="66" customWidth="1"/>
    <col min="11" max="11" width="10.6640625" style="65" customWidth="1"/>
    <col min="12" max="12" width="10.6640625" style="66" customWidth="1"/>
    <col min="13" max="15" width="10.6640625" style="119" customWidth="1"/>
    <col min="16" max="17" width="10.6640625" style="121" customWidth="1"/>
    <col min="18" max="21" width="10.6640625" style="119" customWidth="1"/>
    <col min="22" max="23" width="10.6640625" style="120" customWidth="1"/>
    <col min="24" max="37" width="10.6640625" style="119" customWidth="1"/>
    <col min="38" max="38" width="10.6640625" style="121" customWidth="1"/>
    <col min="39" max="41" width="10.6640625" style="119" customWidth="1"/>
    <col min="42" max="45" width="10.6640625" style="66" customWidth="1"/>
    <col min="46" max="47" width="12.6640625" style="66" customWidth="1"/>
    <col min="48" max="48" width="46.21875" style="69" bestFit="1" customWidth="1"/>
    <col min="49" max="49" width="30.88671875" style="66" bestFit="1" customWidth="1"/>
    <col min="50" max="52" width="11.6640625" style="66" customWidth="1"/>
    <col min="53" max="56" width="11.77734375" style="66" customWidth="1"/>
    <col min="57" max="63" width="11.6640625" style="66" customWidth="1"/>
    <col min="64" max="64" width="21.5546875" style="66" customWidth="1"/>
    <col min="65" max="65" width="59" style="69" bestFit="1" customWidth="1"/>
    <col min="66" max="66" width="11.6640625" style="66" customWidth="1"/>
    <col min="67" max="67" width="20.5546875" style="66" bestFit="1" customWidth="1"/>
    <col min="68" max="68" width="57.109375" style="69" bestFit="1" customWidth="1"/>
    <col min="69" max="73" width="11.6640625" style="66" customWidth="1"/>
    <col min="74" max="74" width="13.6640625" style="66" customWidth="1"/>
    <col min="75" max="75" width="14.6640625" style="66" bestFit="1" customWidth="1"/>
    <col min="76" max="86" width="11.6640625" style="66" customWidth="1"/>
    <col min="87" max="95" width="11.77734375" style="66" customWidth="1"/>
    <col min="96" max="101" width="11.6640625" style="66" customWidth="1"/>
    <col min="102" max="16384" width="11.44140625" style="66"/>
  </cols>
  <sheetData>
    <row r="1" spans="1:101" s="5" customFormat="1" ht="39.75" customHeight="1">
      <c r="A1" s="138" t="s">
        <v>0</v>
      </c>
      <c r="B1" s="139" t="s">
        <v>1</v>
      </c>
      <c r="C1" s="138" t="s">
        <v>30</v>
      </c>
      <c r="D1" s="138" t="s">
        <v>31</v>
      </c>
      <c r="E1" s="138" t="s">
        <v>2038</v>
      </c>
      <c r="F1" s="138" t="s">
        <v>2039</v>
      </c>
      <c r="G1" s="138" t="s">
        <v>2</v>
      </c>
      <c r="H1" s="140" t="s">
        <v>3</v>
      </c>
      <c r="I1" s="138" t="s">
        <v>4</v>
      </c>
      <c r="J1" s="138" t="s">
        <v>5</v>
      </c>
      <c r="K1" s="140" t="s">
        <v>6</v>
      </c>
      <c r="L1" s="138" t="s">
        <v>7</v>
      </c>
      <c r="M1" s="138" t="s">
        <v>14</v>
      </c>
      <c r="N1" s="138" t="s">
        <v>8</v>
      </c>
      <c r="O1" s="138" t="s">
        <v>9</v>
      </c>
      <c r="P1" s="139" t="s">
        <v>15</v>
      </c>
      <c r="Q1" s="139" t="s">
        <v>10</v>
      </c>
      <c r="R1" s="138" t="s">
        <v>11</v>
      </c>
      <c r="S1" s="138" t="s">
        <v>12</v>
      </c>
      <c r="T1" s="138" t="s">
        <v>16</v>
      </c>
      <c r="U1" s="138" t="s">
        <v>13</v>
      </c>
      <c r="V1" s="140" t="s">
        <v>20</v>
      </c>
      <c r="W1" s="140" t="s">
        <v>21</v>
      </c>
      <c r="X1" s="141" t="s">
        <v>33</v>
      </c>
      <c r="Y1" s="138" t="s">
        <v>17</v>
      </c>
      <c r="Z1" s="138" t="s">
        <v>18</v>
      </c>
      <c r="AA1" s="138" t="s">
        <v>19</v>
      </c>
      <c r="AB1" s="138" t="s">
        <v>32</v>
      </c>
      <c r="AC1" s="138" t="s">
        <v>34</v>
      </c>
      <c r="AD1" s="138" t="s">
        <v>35</v>
      </c>
      <c r="AE1" s="138" t="s">
        <v>917</v>
      </c>
      <c r="AF1" s="138" t="s">
        <v>938</v>
      </c>
      <c r="AG1" s="138" t="s">
        <v>916</v>
      </c>
      <c r="AH1" s="138" t="s">
        <v>939</v>
      </c>
      <c r="AI1" s="138" t="s">
        <v>940</v>
      </c>
      <c r="AJ1" s="138" t="s">
        <v>941</v>
      </c>
      <c r="AK1" s="138" t="s">
        <v>942</v>
      </c>
      <c r="AL1" s="139" t="s">
        <v>943</v>
      </c>
      <c r="AM1" s="142" t="s">
        <v>1800</v>
      </c>
      <c r="AN1" s="143" t="s">
        <v>1801</v>
      </c>
      <c r="AO1" s="143" t="s">
        <v>1802</v>
      </c>
      <c r="AP1" s="143" t="s">
        <v>1849</v>
      </c>
      <c r="AQ1" s="143" t="s">
        <v>1850</v>
      </c>
      <c r="AR1" s="143" t="s">
        <v>1851</v>
      </c>
      <c r="AS1" s="144" t="s">
        <v>1998</v>
      </c>
      <c r="AT1" s="148" t="s">
        <v>1957</v>
      </c>
      <c r="AU1" s="148" t="s">
        <v>2002</v>
      </c>
      <c r="AV1" s="148" t="s">
        <v>2042</v>
      </c>
      <c r="AW1" s="148" t="s">
        <v>1956</v>
      </c>
      <c r="AX1" s="148" t="s">
        <v>1958</v>
      </c>
      <c r="AY1" s="149" t="s">
        <v>1959</v>
      </c>
      <c r="AZ1" s="148" t="s">
        <v>1960</v>
      </c>
      <c r="BA1" s="150" t="s">
        <v>1961</v>
      </c>
      <c r="BB1" s="151" t="s">
        <v>1962</v>
      </c>
      <c r="BC1" s="150" t="s">
        <v>1965</v>
      </c>
      <c r="BD1" s="150" t="s">
        <v>1963</v>
      </c>
      <c r="BE1" s="150" t="s">
        <v>1965</v>
      </c>
      <c r="BF1" s="151" t="s">
        <v>1964</v>
      </c>
      <c r="BG1" s="150" t="s">
        <v>1965</v>
      </c>
      <c r="BH1" s="151" t="s">
        <v>1966</v>
      </c>
      <c r="BI1" s="150" t="s">
        <v>1967</v>
      </c>
      <c r="BJ1" s="150" t="s">
        <v>1968</v>
      </c>
      <c r="BK1" s="150" t="s">
        <v>1969</v>
      </c>
      <c r="BL1" s="150" t="s">
        <v>1999</v>
      </c>
      <c r="BM1" s="150" t="s">
        <v>2043</v>
      </c>
      <c r="BN1" s="150" t="s">
        <v>1970</v>
      </c>
      <c r="BO1" s="150" t="s">
        <v>2000</v>
      </c>
      <c r="BP1" s="153" t="s">
        <v>2001</v>
      </c>
      <c r="BQ1" s="150" t="s">
        <v>1971</v>
      </c>
      <c r="BR1" s="150" t="s">
        <v>1972</v>
      </c>
      <c r="BS1" s="150" t="s">
        <v>1973</v>
      </c>
      <c r="BT1" s="150" t="s">
        <v>1974</v>
      </c>
      <c r="BU1" s="150" t="s">
        <v>1975</v>
      </c>
      <c r="BV1" s="152" t="s">
        <v>2003</v>
      </c>
      <c r="BW1" s="150" t="s">
        <v>1976</v>
      </c>
      <c r="BX1" s="150" t="s">
        <v>1977</v>
      </c>
      <c r="BY1" s="150" t="s">
        <v>1978</v>
      </c>
      <c r="BZ1" s="150" t="s">
        <v>1979</v>
      </c>
      <c r="CA1" s="150" t="s">
        <v>1980</v>
      </c>
      <c r="CB1" s="150" t="s">
        <v>1981</v>
      </c>
      <c r="CC1" s="150" t="s">
        <v>1982</v>
      </c>
      <c r="CD1" s="150" t="s">
        <v>1983</v>
      </c>
      <c r="CE1" s="150" t="s">
        <v>1984</v>
      </c>
      <c r="CF1" s="150" t="s">
        <v>1985</v>
      </c>
      <c r="CG1" s="150" t="s">
        <v>1986</v>
      </c>
      <c r="CH1" s="150" t="s">
        <v>1987</v>
      </c>
      <c r="CI1" s="150" t="s">
        <v>1988</v>
      </c>
      <c r="CJ1" s="150" t="s">
        <v>1989</v>
      </c>
      <c r="CK1" s="150" t="s">
        <v>1990</v>
      </c>
      <c r="CL1" s="150" t="s">
        <v>1991</v>
      </c>
      <c r="CM1" s="148" t="s">
        <v>1992</v>
      </c>
      <c r="CN1" s="148" t="s">
        <v>1993</v>
      </c>
      <c r="CO1" s="148" t="s">
        <v>1994</v>
      </c>
      <c r="CP1" s="148" t="s">
        <v>1995</v>
      </c>
      <c r="CQ1" s="148" t="s">
        <v>1996</v>
      </c>
      <c r="CR1" s="148" t="s">
        <v>1997</v>
      </c>
      <c r="CS1" s="70">
        <v>45838</v>
      </c>
      <c r="CT1" s="70">
        <f>(+INICIO_AÑO-1)+8</f>
        <v>45665</v>
      </c>
      <c r="CU1" s="70">
        <v>45658</v>
      </c>
      <c r="CV1" s="70">
        <v>45838</v>
      </c>
      <c r="CW1" s="70">
        <f>FECHA_TERMINO+1</f>
        <v>45839</v>
      </c>
    </row>
    <row r="2" spans="1:101" s="51" customFormat="1" ht="14.4">
      <c r="A2" s="135"/>
      <c r="B2" s="135"/>
      <c r="C2"/>
      <c r="D2"/>
      <c r="E2" s="135"/>
      <c r="F2" s="135"/>
      <c r="G2" s="135"/>
      <c r="H2" s="136"/>
      <c r="I2"/>
      <c r="J2" s="135"/>
      <c r="K2" s="136"/>
      <c r="L2" s="137"/>
      <c r="M2"/>
      <c r="N2"/>
      <c r="O2"/>
      <c r="P2" s="135"/>
      <c r="Q2" s="135"/>
      <c r="R2" s="135"/>
      <c r="S2"/>
      <c r="T2" s="135"/>
      <c r="U2"/>
      <c r="V2" s="136"/>
      <c r="W2" s="136"/>
      <c r="X2"/>
      <c r="Y2"/>
      <c r="Z2"/>
      <c r="AA2"/>
      <c r="AB2"/>
      <c r="AC2"/>
      <c r="AD2"/>
      <c r="AE2" s="135"/>
      <c r="AF2" s="135"/>
      <c r="AG2" s="135"/>
      <c r="AH2" s="135"/>
      <c r="AI2"/>
      <c r="AJ2" s="135"/>
      <c r="AK2"/>
      <c r="AL2"/>
      <c r="AM2"/>
      <c r="AN2" s="136"/>
      <c r="AO2" s="135"/>
      <c r="AP2" s="135"/>
      <c r="AQ2"/>
      <c r="AR2" s="135"/>
      <c r="AS2" s="135"/>
      <c r="AT2" s="51" t="str">
        <f t="shared" ref="AT2" si="0">IF(A2="","Celda vacía",IF(A2="H","-","Revisar"))</f>
        <v>Celda vacía</v>
      </c>
      <c r="AU2" s="51" t="str">
        <f t="shared" ref="AU2" si="1">IF(B2="","Celda vacía",IF(LEN(B2)=4,REPLACE(B2,1,6,CONCATENATE("00",B2)),IF(LEN(B2)=5,REPLACE(B2,1,6,CONCATENATE("0",B2)),IF(LEN(B2)=6,REPLACE(B2,1,6,B2),IF(AND(LEN(B2)&gt;6,OR(LEFT(B2,4)="1202", LEFT(B2,4)="1703",LEFT(B2,4)="3101",LEFT(B2,4)="0201",LEFT(B2,4)="0706")),REPLACE(B2,1,LEN(B2),B2),"Revisar")))))</f>
        <v>Celda vacía</v>
      </c>
      <c r="AV2" s="143"/>
      <c r="AW2" s="67" t="str">
        <f t="shared" ref="AW2" si="2">IF(B2="","Celda vacía",IF(ISERROR(IF(B2="","",VLOOKUP(B2,Codigo,3,0))),"Corregir código servicio",IF(B2="","",VLOOKUP(B2,Codigo,3,0))))</f>
        <v>Celda vacía</v>
      </c>
      <c r="AX2" s="67" t="str">
        <f t="shared" ref="AX2" si="3">IF(C2="","Celda vacía",IF(C2&gt;1000000,"-","Revisar con Edad"))</f>
        <v>Celda vacía</v>
      </c>
      <c r="AY2" s="67" t="str">
        <f t="shared" ref="AY2" si="4">IF(D2="","Celda vacía",IF(D2="E","E",IF(AND(C2=35865,D2=7),7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)</f>
        <v>Celda vacía</v>
      </c>
      <c r="AZ2" s="67" t="str">
        <f t="shared" ref="AZ2" si="5">IF(C2="","Celda vacía",IF(C2="E","-",IF(IF(AY2=11,0,IF(AY2=10,"K",AY2))=D2,"-","Corregir RUN")))</f>
        <v>Celda vacía</v>
      </c>
      <c r="BA2" s="122" t="str">
        <f t="shared" ref="BA2" si="6">IF(H2="","Celda vacía",IF(DATEDIF(H2,$CS$1,"y")=I2,"-",DATEDIF(H2,$CS$1,"y")))</f>
        <v>Celda vacía</v>
      </c>
      <c r="BB2" s="123" t="str">
        <f t="shared" ref="BB2" si="7">IF(H2="","Celda vacía",IF(OR(I2="",H2&lt;368,I2&lt;16),"Revisar FECHA_NAC",IF(BA2=0,"Revisar FECHA_NAC",IF(BA2="-",I2,BA2))))</f>
        <v>Celda vacía</v>
      </c>
      <c r="BC2" s="67" t="str">
        <f t="shared" ref="BC2" si="8">IF(L2="","Celda vacía",IF((I2-L2)&lt;16,"Revisar","-"))</f>
        <v>Celda vacía</v>
      </c>
      <c r="BD2" s="123" t="str">
        <f t="shared" ref="BD2" si="9">IF(J2="","Celda vacía",IF(OR(J2="M",J2="H",J2="X"),  IF(J2="M", "Identifica este registro como MUJER",  IF(J2="H","Identifica este registro como HOMBRE", IF(J2="X","Identifica este registro como NO BINARIO"))),  "Validar con Tabla N°01")   )</f>
        <v>Celda vacía</v>
      </c>
      <c r="BE2" s="124" t="str">
        <f t="shared" ref="BE2" si="10">IF(L2="","ANTIG_SERV Celda vacía ", IF(K2="","INGRESO_SERV Celda vacía", IF(K2&gt;$CS$1, "INGRESO_SERV mayor a termino de trimestre, revisar",            IF(AND(IF(L2="","Celda vacía",IF(K2="","INGRESO_SERV vacía",IF(L2-ROUND(((DATEDIF(K2,$CW$1,"d"))/365),1)=0,"-",((DATEDIF(K2,$CW$1,"d"))/365)-L2)))&lt;=(-0.3),IF(L2="","Celda vacía",IF(K2="","INGRESO_SERV vacía",IF(L2-ROUND(((DATEDIF(K2,$CW$1,"d"))/365),1)=0,"-",((DATEDIF(K2,$CW$1,"d"))/365)-L2)))&gt;=(0.3)),IF(L2="","Celda vacía",IF(K2="","INGRESO_SERV vacía",IF(L2-ROUND(((DATEDIF(K2,$CW$1,"d"))/365),1)=0,"-3",((DATEDIF(K2,$CW$1,"d"))/365)-L2))),"-"))))</f>
        <v xml:space="preserve">ANTIG_SERV Celda vacía </v>
      </c>
      <c r="BF2" s="125" t="str">
        <f t="shared" ref="BF2" si="11">IF(K2&gt;$CS$1, "INGRESO_SERV mayor a termino de trimestre, revisar",    IF(K2="","",ROUND(IF(K2&gt;$CU$1,(DATEDIF(K2,$CW$1,"yd")/365),IF(K2=$CU$1,DATEDIF(K2,$CW$1,"y")+(DATEDIF(K2,$CW$1,"yd")/365),IF(K2&lt;$CU$1,DATEDIF(K2,$CW$1,"y")+(DATEDIF(K2,$CW$1,"yd")/365)))),1)))</f>
        <v/>
      </c>
      <c r="BG2" s="124" t="str">
        <f t="shared" ref="BG2" si="12">IF(L2="", "ANTIG_SERV vacía",IF(K2="", "INGRESO_SERV vacía", IF(L2=BF2,"-","Revisar")))</f>
        <v>ANTIG_SERV vacía</v>
      </c>
      <c r="BH2" s="125" t="str">
        <f t="shared" ref="BH2" si="13">IF(V2="","Celda vacía",IF(W2&lt;$CU$1,"Revisar",IF(AND(OR(T2="Adscrito",T2="Jornal",T2="CT_FD"),W2="00-00-0000"),IF(AND(V2&lt;$CU$1,W2&gt;$CV$1),ROUND(DATEDIF($CU$1,$CV$1,"m")+(DATEDIF($CU$1,$CV$1,"md")/30),2),IF(AND(V2&gt;=$CU$1,W2&gt;$CV$1),ROUND(DATEDIF(V2,$CV$1,"m")+(DATEDIF(V2,$CV$1,"md")/30),2),IF(AND(V2&gt;=$CU$1,W2&lt;=$CV$1),ROUND(DATEDIF(V2,(W2+1),"m")+(DATEDIF(V2,(W2+1),"md")/30),2),IF(AND(V2&lt;$CU$1,W2&lt;=$CV$1),ROUND(DATEDIF($CU$1,(W2+1),"m")+(DATEDIF($CU$1,(W2+1),"md")/30),2),M2)))),IF(AND(V2&lt;$CU$1,W2&gt;$CV$1),ROUND(DATEDIF($CU$1,$CV$1,"m")+(DATEDIF($CU$1,$CV$1,"md")/30),2),IF(AND(V2&gt;=$CU$1,W2&gt;$CV$1),ROUND(DATEDIF(V2,$CV$1,"m")+(DATEDIF(V2,$CV$1,"md")/30),2),IF(AND(V2&gt;=$CU$1,W2&lt;=$CV$1),ROUND(DATEDIF(V2,(W2+1),"m")+(DATEDIF(V2,(W2+1),"md")/30),2),IF(AND(V2&lt;$CU$1,W2&lt;=$CV$1),ROUND(DATEDIF($CU$1,(W2+1),"m")+(DATEDIF($CU$1,(W2+1),"md")/30),2),M2)))))))</f>
        <v>Celda vacía</v>
      </c>
      <c r="BI2" s="124" t="str">
        <f t="shared" ref="BI2" si="14">IF(M2="","Celda vacía",IF(M2=BH2,"-","Revisar"))</f>
        <v>Celda vacía</v>
      </c>
      <c r="BJ2" s="123" t="str">
        <f t="shared" ref="BJ2" si="15">IF(N2="","Celda vacía",IF(ISERROR(VLOOKUP(N2,Tabla02_Inst_Previsional,1,0)),"Revisar","-"))</f>
        <v>Celda vacía</v>
      </c>
      <c r="BK2" s="123" t="str">
        <f t="shared" ref="BK2" si="16">IF(O2="","Celda vacía",IF(ISERROR(VLOOKUP(O2,Tabla03_Inst_Salud,1,0)),"Revisar","-"))</f>
        <v>Celda vacía</v>
      </c>
      <c r="BL2" s="123" t="str">
        <f t="shared" ref="BL2" si="17">IF(P2="","Celda vacía",IF(LEN(P2)=3,REPLACE(P2,1,7,CONCATENATE("0000",P2)),IF(LEN(P2)=4,REPLACE(P2,1,7,CONCATENATE("000",P2)),IF(LEN(P2)=5,REPLACE(P2,1,7,CONCATENATE("00",P2)),IF(LEN(P2)=6,REPLACE(P2,1,7,CONCATENATE("0",P2)),IF(LEN(P2)=7,REPLACE(P2,1,7,P2),""))))))</f>
        <v>Celda vacía</v>
      </c>
      <c r="BM2" s="145"/>
      <c r="BN2" s="123" t="str">
        <f t="shared" ref="BN2" si="18">IF(P2="","Celda vacía",IF(COUNTIF(Tabla04_Imputacion_Pptaria,P2)&gt;0,"-",IF(AND(B2="080110",P2="2104003"),"-","Revisar")))</f>
        <v>Celda vacía</v>
      </c>
      <c r="BO2" s="123" t="str">
        <f t="shared" ref="BO2" si="19">IF(Q2="","Celda vacía",IF(LEN(Q2)&lt;5,IF(LEN(Q2)=1,REPLACE(Q2,1,5,CONCATENATE("0000",Q2)),IF(LEN(Q2)=2,REPLACE(Q2,1,5,CONCATENATE("000",Q2)),IF(LEN(Q2)=3,REPLACE(Q2,1,5,CONCATENATE("00",Q2)),IF(LEN(Q2)=4,REPLACE(Q2,1,5,CONCATENATE("0",Q2)),IF(LEN(Q2)=5,REPLACE(Q2,1,5,Q2),""))))),IF(LEN(Q2)=1,REPLACE(Q2,1,5,CONCATENATE("0000",Q2)),IF(LEN(Q2)=2,REPLACE(Q2,1,5,CONCATENATE("000",Q2)),IF(LEN(Q2)=3,REPLACE(Q2,1,5,CONCATENATE("00",Q2)),IF(LEN(Q2)=4,REPLACE(Q2,1,5,CONCATENATE("0",Q2)),IF(LEN(Q2)=5,REPLACE(Q2,1,5,Q2),"")))))))</f>
        <v>Celda vacía</v>
      </c>
      <c r="BP2" s="123"/>
      <c r="BQ2" s="67" t="str">
        <f t="shared" ref="BQ2" si="20">IF(Q2="","Celda vacía",IF(ISERROR(VLOOKUP(Q2,Tabla_05_Region,1,0)),"Revisar","-"))</f>
        <v>Celda vacía</v>
      </c>
      <c r="BR2" s="67" t="str">
        <f t="shared" ref="BR2" si="21">IF(R2="","Celda vacía",IF(OR(R2="PROFESIONAL",R2="TÉCNICO",R2="ADMINISTRATIVO",R2="AUXILIAR",R2="DIRECTIVO",R2="JEFE SUP. DE SERVICIO",R2="PROF_PED",R2="PROFESOR",R2="TEC_PED"),"-","ESTAMENTO es inconsistente con ID_SERV"))</f>
        <v>Celda vacía</v>
      </c>
      <c r="BS2" s="67" t="str">
        <f t="shared" ref="BS2" si="22">IF(S2="","Celda vacía",IF(OR(RIGHT(B2,2)="01",AND(RIGHT(B2,2)="02",S2="SINGR")),"-","GRADO es inconsistente con ID_SERV"))</f>
        <v>Celda vacía</v>
      </c>
      <c r="BT2" s="67" t="str">
        <f t="shared" ref="BT2" si="23">IF(T2="","Celda vacía",IF(OR(T2="HONORARIO",T2="CT_FD"),"-","C_JURIDICA es inconsistente con ID_SERV"))</f>
        <v>Celda vacía</v>
      </c>
      <c r="BU2" s="67" t="str">
        <f t="shared" ref="BU2" si="24">IF(U2="","Celda vacía",IF(AND(T2="HONORARIO",U2="NN"),"-",IF(OR(U2="NN",AND(U2&gt;0,U2&lt;=45)),"-","JORNADA debe ser mayor a 0 y menor o igual a 45")))</f>
        <v>Celda vacía</v>
      </c>
      <c r="BV2" s="124" t="str">
        <f>IF(V2="","Celda vacía",IF(V2&gt;=$CW$1,"Revisar",IF(YEAR(K2)=(YEAR($CU$1)),IF(V2&lt;K2,"Revisar","-"),IF(YEAR(K2)&lt;(YEAR($CU$1)),"-","Revisar" ))))</f>
        <v>Celda vacía</v>
      </c>
      <c r="BW2" s="124" t="str">
        <f t="shared" ref="BW2" si="25">IF(W2="","Celda vacía",IF(AND(OR(T2="Adscrito",T2="Jornal",T2="CT_FD"),W2="00-00-0000"),"-",IF(W2&lt;$CS$1,"Revisar FIN_CTTO","-")))</f>
        <v>Celda vacía</v>
      </c>
      <c r="BX2" s="124" t="str">
        <f t="shared" ref="BX2" si="26">IF(X2="","Celda vacía",IF( X2&gt;=1,"-", "Revisar N° de contratos"))</f>
        <v>Celda vacía</v>
      </c>
      <c r="BY2" s="123" t="str">
        <f t="shared" ref="BY2" si="27">IF(Y2="","Celda vacía, debe registrar un monto",IF(AND(U2="NN",Y2&gt;=5000),"-",IF(AND(U2&gt;=22,M2&gt;=1,Y2&lt;=222000),"Renta mensual Baja",IF(P2=2103007,"",IF(AND(U2&gt;=33,M2&gt;=1,Y2&gt;=6000000),"Renta mensual alta",IF(OR(Y2=0,Y2=1),"Debe registrar renta mensual","-"))))))</f>
        <v>Celda vacía, debe registrar un monto</v>
      </c>
      <c r="BZ2" s="67" t="str">
        <f t="shared" ref="BZ2" si="28">IF(Z2="","Celda vacía",IF(ISERROR(VLOOKUP(Z2,Tabla09_S_N,1,0)),"Revisar","-"))</f>
        <v>Celda vacía</v>
      </c>
      <c r="CA2" s="67" t="str">
        <f t="shared" ref="CA2" si="29">IF(AA2="","Celda vacía",IF(ISERROR(VLOOKUP(AA2,Tabla09_S_N,1,0)),"Revisar","-"))</f>
        <v>Celda vacía</v>
      </c>
      <c r="CB2" s="67" t="str">
        <f t="shared" ref="CB2" si="30">IF(AB2="","Celda vacía",IF(AND(LEFT(Q2,2)="13",AB2=0),"-",IF(AND(LEFT(Q2,2)="13",AB2&gt;0),"Revisar",IF(AB2=VLOOKUP(AB2,ZONA_Actualizada,1,0),"-","Revisar"))))</f>
        <v>Celda vacía</v>
      </c>
      <c r="CC2" s="67" t="str">
        <f t="shared" ref="CC2" si="31">IF(AC2="","Celda vacía",IF(AC2&gt;15,"Revisar","-"))</f>
        <v>Celda vacía</v>
      </c>
      <c r="CD2" s="67" t="str">
        <f t="shared" ref="CD2" si="32">IF(AD2="","Celda vacía",IF(AND(AC2&gt;0,AD2&gt;0),"Revisar. Informar bienios o trienios",IF(OR(AD2&gt;13,AD2&lt;0),"Revisar","-")))</f>
        <v>Celda vacía</v>
      </c>
      <c r="CE2" s="67" t="str">
        <f t="shared" ref="CE2" si="33">+IF(AE2="","Celda vacía",IF(T2="HONORARIO",IF(OR(AE2="S",AE2="N"),"-","Revisar código"),IF(AE2="X","-","Revisar. Código debe ser igual a X")))</f>
        <v>Celda vacía</v>
      </c>
      <c r="CF2" s="67" t="str">
        <f t="shared" ref="CF2" si="34">IF(AF2="","Celda vacía",IF(ISERROR(VLOOKUP(AF2,Tabla_29_PAIS,1,0)),"Revisar","-"))</f>
        <v>Celda vacía</v>
      </c>
      <c r="CG2" s="67" t="str">
        <f t="shared" ref="CG2" si="35">IF(AG2="","Celda vacía",IF(ISERROR(VLOOKUP(AG2,Tabla_23_EDU,1,0)),"Revisar","-"))</f>
        <v>Celda vacía</v>
      </c>
      <c r="CH2" s="67" t="str">
        <f t="shared" ref="CH2" si="36">IF(AH2="","Celda vacía",  IF(AND( AH2="0001", AG2&lt;&gt;"00"),"Revisar TITULO respecto de EDU",    IF(ISERROR(VLOOKUP(AH2,Tabla_30_TITULO,1,0)),"Revisar","-")) )</f>
        <v>Celda vacía</v>
      </c>
      <c r="CI2" s="67" t="str">
        <f t="shared" ref="CI2" si="37">IF(AI2="","Celda vacía",IF(ISERROR(VLOOKUP(AI2,TABLA_26_OTROS_EDU,1,0)),"Revisar","-"))</f>
        <v>Celda vacía</v>
      </c>
      <c r="CJ2" s="67" t="str">
        <f t="shared" ref="CJ2" si="38">IF(AJ2="","Celda vacía",IF(ISERROR(VLOOKUP(AJ2,TABLA_31_ESPECIALIDAD,1,0)),"Revisar","-"))</f>
        <v>Celda vacía</v>
      </c>
      <c r="CK2" s="67" t="str">
        <f t="shared" ref="CK2" si="39">IF(AK2="","Celda vacía",IF(ISERROR(VLOOKUP(AK2,TABLA_32_UNIDAD,1,0)),"Revisar","-"))</f>
        <v>Celda vacía</v>
      </c>
      <c r="CL2" s="67" t="str">
        <f t="shared" ref="CL2" si="40">+IF(AL2="","Celda vacía", IF(AL2&gt;=0,"-","Revisar"))</f>
        <v>Celda vacía</v>
      </c>
      <c r="CM2" s="67" t="str">
        <f>IF(M2="","Celda vacía",IF(Y2="","RENTA vacía",IF(AM2=""," MONTO_TOT Celda vacía",IF(AM2=0,"Revisar Monto debe ser mayor a 0", IF(  M2&gt;=1,     IF( AND(AM2&gt;(Y2*M2*(0.95)), AM2&lt;(Y2*M2*(1.05))),"-","Revisar MONTO_TOT con relacion a renta y la duracion del contrato"), IF( AND(AM2&gt;(Y2*(0.95)), AM2&lt;(Y2*(1.05))),"-","Revisar MONTO_TOT con relacion a renta y la duracion del contrato")                  )                             ))))</f>
        <v>Celda vacía</v>
      </c>
      <c r="CN2" s="67" t="str">
        <f t="shared" ref="CN2" si="41" xml:space="preserve"> IF(AN2="","Celda vacía",IF(AN2&gt;$CS$1,"Fecha no puede ser posterior a termino trimestre","-"))</f>
        <v>Celda vacía</v>
      </c>
      <c r="CO2" s="67" t="str">
        <f t="shared" ref="CO2" si="42">IF(AO2="","Debe completar DESC_FUN","-")</f>
        <v>Debe completar DESC_FUN</v>
      </c>
      <c r="CP2" s="67" t="str">
        <f t="shared" ref="CP2" si="43">IF(AP2="","Celda vacía",IF(ISERROR(VLOOKUP(AP2,Tabla_34_modalidad,1,0)),"Revisar","-"))</f>
        <v>Celda vacía</v>
      </c>
      <c r="CQ2" s="67" t="str">
        <f t="shared" ref="CQ2" si="44">IF(AQ2="","Celda vacía",IF(OR(AND( AP2="REMOTO",AQ2&gt;=0,AQ2&lt;=99), AND(AP2="TELETRABAJO",AQ2&gt;=0,AQ2&lt;=99) ),"-",IF( AND(AP2="PRESENCIAL",AQ2=100 ),"-","Revisar porcentaje para la modalidad seleccionada")))</f>
        <v>Celda vacía</v>
      </c>
      <c r="CR2" s="67" t="str">
        <f t="shared" ref="CR2" si="45">IF(AR2="","Celda vacía",IF(ISERROR(VLOOKUP(AR2,Tabla_35_origen,1,0)),"Revisar",
IF(AND(AP2="PRESENCIAL",AR2&lt;&gt;"REGULAR"),"Revisar, modalidad presencial solo puede tomar valor origen REGULAR",IF(AND(AP2="TELETRABAJO",AR2&lt;&gt;"PERMANENTE"),"Revisar, modalidad TELETRABAJO solo puede tomar valor origen PERMANENTE",IF(AND(AP2="REMOTO",AND(AR2&lt;&gt;"ANUAL",AR2&lt;&gt;"CONTRACTUAL")),"Revisar, modalidad REMOTO solo puede tomar valor origen ANUAL o CONTRACTUAL","-")))))</f>
        <v>Celda vacía</v>
      </c>
      <c r="CS2" s="66"/>
      <c r="CT2" s="66"/>
      <c r="CU2" s="66"/>
      <c r="CV2" s="66"/>
      <c r="CW2" s="66"/>
    </row>
    <row r="3" spans="1:101" s="51" customFormat="1" ht="13.5" customHeight="1">
      <c r="A3" s="135"/>
      <c r="B3" s="135"/>
      <c r="C3"/>
      <c r="D3"/>
      <c r="E3" s="135"/>
      <c r="F3" s="135"/>
      <c r="G3" s="135"/>
      <c r="H3" s="136"/>
      <c r="I3"/>
      <c r="J3" s="135"/>
      <c r="K3" s="136"/>
      <c r="L3" s="137"/>
      <c r="M3"/>
      <c r="N3"/>
      <c r="O3"/>
      <c r="P3" s="135"/>
      <c r="Q3" s="135"/>
      <c r="R3" s="135"/>
      <c r="S3"/>
      <c r="T3" s="135"/>
      <c r="U3"/>
      <c r="V3" s="136"/>
      <c r="W3" s="136"/>
      <c r="X3"/>
      <c r="Y3"/>
      <c r="Z3"/>
      <c r="AA3"/>
      <c r="AB3"/>
      <c r="AC3"/>
      <c r="AD3"/>
      <c r="AE3" s="135"/>
      <c r="AF3" s="135"/>
      <c r="AG3" s="135"/>
      <c r="AH3" s="135"/>
      <c r="AI3"/>
      <c r="AJ3" s="135"/>
      <c r="AK3"/>
      <c r="AL3"/>
      <c r="AM3"/>
      <c r="AN3" s="136"/>
      <c r="AO3" s="135"/>
      <c r="AP3" s="135"/>
      <c r="AQ3"/>
      <c r="AR3" s="135"/>
      <c r="AS3" s="135"/>
      <c r="AT3" s="51" t="str">
        <f t="shared" ref="AT3:AT8" si="46">IF(A3="","Celda vacía",IF(A3="H","-","Revisar"))</f>
        <v>Celda vacía</v>
      </c>
      <c r="AU3" s="51" t="str">
        <f t="shared" ref="AU3:AU8" si="47">IF(B3="","Celda vacía",IF(LEN(B3)=4,REPLACE(B3,1,6,CONCATENATE("00",B3)),IF(LEN(B3)=5,REPLACE(B3,1,6,CONCATENATE("0",B3)),IF(LEN(B3)=6,REPLACE(B3,1,6,B3),IF(AND(LEN(B3)&gt;6,OR(LEFT(B3,4)="1202", LEFT(B3,4)="1703",LEFT(B3,4)="3101",LEFT(B3,4)="0201",LEFT(B3,4)="0706")),REPLACE(B3,1,LEN(B3),B3),"Revisar")))))</f>
        <v>Celda vacía</v>
      </c>
      <c r="AV3" s="143"/>
      <c r="AW3" s="67" t="str">
        <f t="shared" ref="AW3:AW8" si="48">IF(B3="","Celda vacía",IF(ISERROR(IF(B3="","",VLOOKUP(B3,Codigo,3,0))),"Corregir código servicio",IF(B3="","",VLOOKUP(B3,Codigo,3,0))))</f>
        <v>Celda vacía</v>
      </c>
      <c r="AX3" s="67" t="str">
        <f t="shared" ref="AX3:AX8" si="49">IF(C3="","Celda vacía",IF(C3&gt;1000000,"-","Revisar con Edad"))</f>
        <v>Celda vacía</v>
      </c>
      <c r="AY3" s="67" t="str">
        <f t="shared" ref="AY3:AY8" si="50">IF(D3="","Celda vacía",IF(D3="E","E",IF(AND(C3=35865,D3=7),7,IF(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10,"K",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))</f>
        <v>Celda vacía</v>
      </c>
      <c r="AZ3" s="67" t="str">
        <f t="shared" ref="AZ3:AZ8" si="51">IF(C3="","Celda vacía",IF(C3="E","-",IF(IF(AY3=11,0,IF(AY3=10,"K",AY3))=D3,"-","Corregir RUN")))</f>
        <v>Celda vacía</v>
      </c>
      <c r="BA3" s="122" t="str">
        <f t="shared" ref="BA3:BA8" si="52">IF(H3="","Celda vacía",IF(DATEDIF(H3,$CS$1,"y")=I3,"-",DATEDIF(H3,$CS$1,"y")))</f>
        <v>Celda vacía</v>
      </c>
      <c r="BB3" s="123" t="str">
        <f t="shared" ref="BB3:BB8" si="53">IF(H3="","Celda vacía",IF(OR(I3="",H3&lt;368,I3&lt;16),"Revisar FECHA_NAC",IF(BA3=0,"Revisar FECHA_NAC",IF(BA3="-",I3,BA3))))</f>
        <v>Celda vacía</v>
      </c>
      <c r="BC3" s="67" t="str">
        <f t="shared" ref="BC3:BC8" si="54">IF(L3="","Celda vacía",IF((I3-L3)&lt;16,"Revisar","-"))</f>
        <v>Celda vacía</v>
      </c>
      <c r="BD3" s="123" t="str">
        <f t="shared" ref="BD3:BD8" si="55">IF(J3="","Celda vacía",IF(OR(J3="M",J3="H",J3="X"),  IF(J3="M", "Identifica este registro como MUJER",  IF(J3="H","Identifica este registro como HOMBRE", IF(J3="X","Identifica este registro como NO BINARIO"))),  "Validar con Tabla N°01")   )</f>
        <v>Celda vacía</v>
      </c>
      <c r="BE3" s="124" t="str">
        <f t="shared" ref="BE3:BE8" si="56">IF(L3="","ANTIG_SERV Celda vacía ", IF(K3="","INGRESO_SERV Celda vacía", IF(K3&gt;$CS$1, "INGRESO_SERV mayor a termino de trimestre, revisar",            IF(AND(IF(L3="","Celda vacía",IF(K3="","INGRESO_SERV vacía",IF(L3-ROUND(((DATEDIF(K3,$CW$1,"d"))/365),1)=0,"-",((DATEDIF(K3,$CW$1,"d"))/365)-L3)))&lt;=(-0.3),IF(L3="","Celda vacía",IF(K3="","INGRESO_SERV vacía",IF(L3-ROUND(((DATEDIF(K3,$CW$1,"d"))/365),1)=0,"-",((DATEDIF(K3,$CW$1,"d"))/365)-L3)))&gt;=(0.3)),IF(L3="","Celda vacía",IF(K3="","INGRESO_SERV vacía",IF(L3-ROUND(((DATEDIF(K3,$CW$1,"d"))/365),1)=0,"-3",((DATEDIF(K3,$CW$1,"d"))/365)-L3))),"-"))))</f>
        <v xml:space="preserve">ANTIG_SERV Celda vacía </v>
      </c>
      <c r="BF3" s="125" t="str">
        <f t="shared" ref="BF3:BF8" si="57">IF(K3&gt;$CS$1, "INGRESO_SERV mayor a termino de trimestre, revisar",    IF(K3="","",ROUND(IF(K3&gt;$CU$1,(DATEDIF(K3,$CW$1,"yd")/365),IF(K3=$CU$1,DATEDIF(K3,$CW$1,"y")+(DATEDIF(K3,$CW$1,"yd")/365),IF(K3&lt;$CU$1,DATEDIF(K3,$CW$1,"y")+(DATEDIF(K3,$CW$1,"yd")/365)))),1)))</f>
        <v/>
      </c>
      <c r="BG3" s="124" t="str">
        <f t="shared" ref="BG3:BG8" si="58">IF(L3="", "ANTIG_SERV vacía",IF(K3="", "INGRESO_SERV vacía", IF(L3=BF3,"-","Revisar")))</f>
        <v>ANTIG_SERV vacía</v>
      </c>
      <c r="BH3" s="125" t="str">
        <f t="shared" ref="BH3:BH8" si="59">IF(V3="","Celda vacía",IF(W3&lt;$CU$1,"Revisar",IF(AND(OR(T3="Adscrito",T3="Jornal",T3="CT_FD"),W3="00-00-0000"),IF(AND(V3&lt;$CU$1,W3&gt;$CV$1),ROUND(DATEDIF($CU$1,$CV$1,"m")+(DATEDIF($CU$1,$CV$1,"md")/30),2),IF(AND(V3&gt;=$CU$1,W3&gt;$CV$1),ROUND(DATEDIF(V3,$CV$1,"m")+(DATEDIF(V3,$CV$1,"md")/30),2),IF(AND(V3&gt;=$CU$1,W3&lt;=$CV$1),ROUND(DATEDIF(V3,(W3+1),"m")+(DATEDIF(V3,(W3+1),"md")/30),2),IF(AND(V3&lt;$CU$1,W3&lt;=$CV$1),ROUND(DATEDIF($CU$1,(W3+1),"m")+(DATEDIF($CU$1,(W3+1),"md")/30),2),M3)))),IF(AND(V3&lt;$CU$1,W3&gt;$CV$1),ROUND(DATEDIF($CU$1,$CV$1,"m")+(DATEDIF($CU$1,$CV$1,"md")/30),2),IF(AND(V3&gt;=$CU$1,W3&gt;$CV$1),ROUND(DATEDIF(V3,$CV$1,"m")+(DATEDIF(V3,$CV$1,"md")/30),2),IF(AND(V3&gt;=$CU$1,W3&lt;=$CV$1),ROUND(DATEDIF(V3,(W3+1),"m")+(DATEDIF(V3,(W3+1),"md")/30),2),IF(AND(V3&lt;$CU$1,W3&lt;=$CV$1),ROUND(DATEDIF($CU$1,(W3+1),"m")+(DATEDIF($CU$1,(W3+1),"md")/30),2),M3)))))))</f>
        <v>Celda vacía</v>
      </c>
      <c r="BI3" s="124" t="str">
        <f t="shared" ref="BI3:BI8" si="60">IF(M3="","Celda vacía",IF(M3=BH3,"-","Revisar"))</f>
        <v>Celda vacía</v>
      </c>
      <c r="BJ3" s="123" t="str">
        <f t="shared" ref="BJ3:BJ8" si="61">IF(N3="","Celda vacía",IF(ISERROR(VLOOKUP(N3,Tabla02_Inst_Previsional,1,0)),"Revisar","-"))</f>
        <v>Celda vacía</v>
      </c>
      <c r="BK3" s="123" t="str">
        <f t="shared" ref="BK3:BK8" si="62">IF(O3="","Celda vacía",IF(ISERROR(VLOOKUP(O3,Tabla03_Inst_Salud,1,0)),"Revisar","-"))</f>
        <v>Celda vacía</v>
      </c>
      <c r="BL3" s="123" t="str">
        <f t="shared" ref="BL3:BL8" si="63">IF(P3="","Celda vacía",IF(LEN(P3)=3,REPLACE(P3,1,7,CONCATENATE("0000",P3)),IF(LEN(P3)=4,REPLACE(P3,1,7,CONCATENATE("000",P3)),IF(LEN(P3)=5,REPLACE(P3,1,7,CONCATENATE("00",P3)),IF(LEN(P3)=6,REPLACE(P3,1,7,CONCATENATE("0",P3)),IF(LEN(P3)=7,REPLACE(P3,1,7,P3),""))))))</f>
        <v>Celda vacía</v>
      </c>
      <c r="BM3" s="145"/>
      <c r="BN3" s="123" t="str">
        <f t="shared" ref="BN3:BN8" si="64">IF(P3="","Celda vacía",IF(COUNTIF(Tabla04_Imputacion_Pptaria,P3)&gt;0,"-",IF(AND(B3="080110",P3="2104003"),"-","Revisar")))</f>
        <v>Celda vacía</v>
      </c>
      <c r="BO3" s="123" t="str">
        <f t="shared" ref="BO3:BO8" si="65">IF(Q3="","Celda vacía",IF(LEN(Q3)&lt;5,IF(LEN(Q3)=1,REPLACE(Q3,1,5,CONCATENATE("0000",Q3)),IF(LEN(Q3)=2,REPLACE(Q3,1,5,CONCATENATE("000",Q3)),IF(LEN(Q3)=3,REPLACE(Q3,1,5,CONCATENATE("00",Q3)),IF(LEN(Q3)=4,REPLACE(Q3,1,5,CONCATENATE("0",Q3)),IF(LEN(Q3)=5,REPLACE(Q3,1,5,Q3),""))))),IF(LEN(Q3)=1,REPLACE(Q3,1,5,CONCATENATE("0000",Q3)),IF(LEN(Q3)=2,REPLACE(Q3,1,5,CONCATENATE("000",Q3)),IF(LEN(Q3)=3,REPLACE(Q3,1,5,CONCATENATE("00",Q3)),IF(LEN(Q3)=4,REPLACE(Q3,1,5,CONCATENATE("0",Q3)),IF(LEN(Q3)=5,REPLACE(Q3,1,5,Q3),"")))))))</f>
        <v>Celda vacía</v>
      </c>
      <c r="BP3" s="123"/>
      <c r="BQ3" s="67" t="str">
        <f t="shared" ref="BQ3:BQ8" si="66">IF(Q3="","Celda vacía",IF(ISERROR(VLOOKUP(Q3,Tabla_05_Region,1,0)),"Revisar","-"))</f>
        <v>Celda vacía</v>
      </c>
      <c r="BR3" s="67" t="str">
        <f t="shared" ref="BR3:BR8" si="67">IF(R3="","Celda vacía",IF(OR(R3="PROFESIONAL",R3="TÉCNICO",R3="ADMINISTRATIVO",R3="AUXILIAR",R3="DIRECTIVO",R3="JEFE SUP. DE SERVICIO",R3="PROF_PED",R3="PROFESOR",R3="TEC_PED"),"-","ESTAMENTO es inconsistente con ID_SERV"))</f>
        <v>Celda vacía</v>
      </c>
      <c r="BS3" s="67" t="str">
        <f t="shared" ref="BS3:BS8" si="68">IF(S3="","Celda vacía",IF(OR(RIGHT(B3,2)="01",AND(RIGHT(B3,2)="02",S3="SINGR")),"-","GRADO es inconsistente con ID_SERV"))</f>
        <v>Celda vacía</v>
      </c>
      <c r="BT3" s="67" t="str">
        <f t="shared" ref="BT3:BT8" si="69">IF(T3="","Celda vacía",IF(OR(T3="HONORARIO",T3="CT_FD"),"-","C_JURIDICA es inconsistente con ID_SERV"))</f>
        <v>Celda vacía</v>
      </c>
      <c r="BU3" s="67" t="str">
        <f t="shared" ref="BU3:BU8" si="70">IF(U3="","Celda vacía",IF(AND(T3="HONORARIO",U3="NN"),"-",IF(OR(U3="NN",AND(U3&gt;0,U3&lt;=45)),"-","JORNADA debe ser mayor a 0 y menor o igual a 45")))</f>
        <v>Celda vacía</v>
      </c>
      <c r="BV3" s="124" t="str">
        <f t="shared" ref="BV3:BV8" si="71">IF(V3="","Celda vacía",IF(V3&gt;=$CW$1,"Revisar",IF(YEAR(K3)=(YEAR($CU$1)),IF(V3&lt;K3,"Revisar","-"),IF(YEAR(K3)&lt;(YEAR($CU$1)),"-","Revisar" ))))</f>
        <v>Celda vacía</v>
      </c>
      <c r="BW3" s="124" t="str">
        <f t="shared" ref="BW3:BW8" si="72">IF(W3="","Celda vacía",IF(AND(OR(T3="Adscrito",T3="Jornal",T3="CT_FD"),W3="00-00-0000"),"-",IF(W3&lt;$CS$1,"Revisar FIN_CTTO","-")))</f>
        <v>Celda vacía</v>
      </c>
      <c r="BX3" s="124" t="str">
        <f t="shared" ref="BX3:BX8" si="73">IF(X3="","Celda vacía",IF( X3&gt;=1,"-", "Revisar N° de contratos"))</f>
        <v>Celda vacía</v>
      </c>
      <c r="BY3" s="123" t="str">
        <f t="shared" ref="BY3:BY8" si="74">IF(Y3="","Celda vacía, debe registrar un monto",IF(AND(U3="NN",Y3&gt;=5000),"-",IF(AND(U3&gt;=22,M3&gt;=1,Y3&lt;=222000),"Renta mensual Baja",IF(P3=2103007,"",IF(AND(U3&gt;=33,M3&gt;=1,Y3&gt;=6000000),"Renta mensual alta",IF(OR(Y3=0,Y3=1),"Debe registrar renta mensual","-"))))))</f>
        <v>Celda vacía, debe registrar un monto</v>
      </c>
      <c r="BZ3" s="67" t="str">
        <f t="shared" ref="BZ3:BZ8" si="75">IF(Z3="","Celda vacía",IF(ISERROR(VLOOKUP(Z3,Tabla09_S_N,1,0)),"Revisar","-"))</f>
        <v>Celda vacía</v>
      </c>
      <c r="CA3" s="67" t="str">
        <f t="shared" ref="CA3:CA8" si="76">IF(AA3="","Celda vacía",IF(ISERROR(VLOOKUP(AA3,Tabla09_S_N,1,0)),"Revisar","-"))</f>
        <v>Celda vacía</v>
      </c>
      <c r="CB3" s="67" t="str">
        <f t="shared" ref="CB3:CB8" si="77">IF(AB3="","Celda vacía",IF(AND(LEFT(Q3,2)="13",AB3=0),"-",IF(AND(LEFT(Q3,2)="13",AB3&gt;0),"Revisar",IF(AB3=VLOOKUP(AB3,ZONA_Actualizada,1,0),"-","Revisar"))))</f>
        <v>Celda vacía</v>
      </c>
      <c r="CC3" s="67" t="str">
        <f t="shared" ref="CC3:CC8" si="78">IF(AC3="","Celda vacía",IF(AC3&gt;15,"Revisar","-"))</f>
        <v>Celda vacía</v>
      </c>
      <c r="CD3" s="67" t="str">
        <f t="shared" ref="CD3:CD8" si="79">IF(AD3="","Celda vacía",IF(AND(AC3&gt;0,AD3&gt;0),"Revisar. Informar bienios o trienios",IF(OR(AD3&gt;13,AD3&lt;0),"Revisar","-")))</f>
        <v>Celda vacía</v>
      </c>
      <c r="CE3" s="67" t="str">
        <f t="shared" ref="CE3:CE8" si="80">+IF(AE3="","Celda vacía",IF(T3="HONORARIO",IF(OR(AE3="S",AE3="N"),"-","Revisar código"),IF(AE3="X","-","Revisar. Código debe ser igual a X")))</f>
        <v>Celda vacía</v>
      </c>
      <c r="CF3" s="67" t="str">
        <f t="shared" ref="CF3:CF8" si="81">IF(AF3="","Celda vacía",IF(ISERROR(VLOOKUP(AF3,Tabla_29_PAIS,1,0)),"Revisar","-"))</f>
        <v>Celda vacía</v>
      </c>
      <c r="CG3" s="67" t="str">
        <f t="shared" ref="CG3:CG8" si="82">IF(AG3="","Celda vacía",IF(ISERROR(VLOOKUP(AG3,Tabla_23_EDU,1,0)),"Revisar","-"))</f>
        <v>Celda vacía</v>
      </c>
      <c r="CH3" s="67" t="str">
        <f t="shared" ref="CH3:CH8" si="83">IF(AH3="","Celda vacía",  IF(AND( AH3="0001", AG3&lt;&gt;"00"),"Revisar TITULO respecto de EDU",    IF(ISERROR(VLOOKUP(AH3,Tabla_30_TITULO,1,0)),"Revisar","-")) )</f>
        <v>Celda vacía</v>
      </c>
      <c r="CI3" s="67" t="str">
        <f t="shared" ref="CI3:CI8" si="84">IF(AI3="","Celda vacía",IF(ISERROR(VLOOKUP(AI3,TABLA_26_OTROS_EDU,1,0)),"Revisar","-"))</f>
        <v>Celda vacía</v>
      </c>
      <c r="CJ3" s="67" t="str">
        <f t="shared" ref="CJ3:CJ8" si="85">IF(AJ3="","Celda vacía",IF(ISERROR(VLOOKUP(AJ3,TABLA_31_ESPECIALIDAD,1,0)),"Revisar","-"))</f>
        <v>Celda vacía</v>
      </c>
      <c r="CK3" s="67" t="str">
        <f t="shared" ref="CK3:CK8" si="86">IF(AK3="","Celda vacía",IF(ISERROR(VLOOKUP(AK3,TABLA_32_UNIDAD,1,0)),"Revisar","-"))</f>
        <v>Celda vacía</v>
      </c>
      <c r="CL3" s="67" t="str">
        <f t="shared" ref="CL3:CL8" si="87">+IF(AL3="","Celda vacía", IF(AL3&gt;=0,"-","Revisar"))</f>
        <v>Celda vacía</v>
      </c>
      <c r="CM3" s="67" t="str">
        <f t="shared" ref="CM3:CM8" si="88">IF(M3="","Celda vacía",IF(Y3="","RENTA vacía",IF(AM3=""," MONTO_TOT Celda vacía",IF(AM3=0,"Revisar Monto debe ser mayor a 0", IF(  M3&gt;=1,     IF( AND(AM3&gt;(Y3*M3*(0.95)), AM3&lt;(Y3*M3*(1.05))),"-","Revisar MONTO_TOT con relacion a renta y la duracion del contrato"), IF( AND(AM3&gt;(Y3*(0.95)), AM3&lt;(Y3*(1.05))),"-","Revisar MONTO_TOT con relacion a renta y la duracion del contrato")                  )                             ))))</f>
        <v>Celda vacía</v>
      </c>
      <c r="CN3" s="67" t="str">
        <f t="shared" ref="CN3:CN8" si="89" xml:space="preserve"> IF(AN3="","Celda vacía",IF(AN3&gt;$CS$1,"Fecha no puede ser posterior a termino trimestre","-"))</f>
        <v>Celda vacía</v>
      </c>
      <c r="CO3" s="67" t="str">
        <f t="shared" ref="CO3:CO8" si="90">IF(AO3="","Debe completar DESC_FUN","-")</f>
        <v>Debe completar DESC_FUN</v>
      </c>
      <c r="CP3" s="67" t="str">
        <f t="shared" ref="CP3:CP8" si="91">IF(AP3="","Celda vacía",IF(ISERROR(VLOOKUP(AP3,Tabla_34_modalidad,1,0)),"Revisar","-"))</f>
        <v>Celda vacía</v>
      </c>
      <c r="CQ3" s="67" t="str">
        <f t="shared" ref="CQ3:CQ8" si="92">IF(AQ3="","Celda vacía",IF(OR(AND( AP3="REMOTO",AQ3&gt;=0,AQ3&lt;=99), AND(AP3="TELETRABAJO",AQ3&gt;=0,AQ3&lt;=99) ),"-",IF( AND(AP3="PRESENCIAL",AQ3=100 ),"-","Revisar porcentaje para la modalidad seleccionada")))</f>
        <v>Celda vacía</v>
      </c>
      <c r="CR3" s="67" t="str">
        <f t="shared" ref="CR3:CR8" si="93">IF(AR3="","Celda vacía",IF(ISERROR(VLOOKUP(AR3,Tabla_35_origen,1,0)),"Revisar",
IF(AND(AP3="PRESENCIAL",AR3&lt;&gt;"REGULAR"),"Revisar, modalidad presencial solo puede tomar valor origen REGULAR",IF(AND(AP3="TELETRABAJO",AR3&lt;&gt;"PERMANENTE"),"Revisar, modalidad TELETRABAJO solo puede tomar valor origen PERMANENTE",IF(AND(AP3="REMOTO",AND(AR3&lt;&gt;"ANUAL",AR3&lt;&gt;"CONTRACTUAL")),"Revisar, modalidad REMOTO solo puede tomar valor origen ANUAL o CONTRACTUAL","-")))))</f>
        <v>Celda vacía</v>
      </c>
      <c r="CS3" s="66"/>
      <c r="CT3" s="66"/>
      <c r="CU3" s="66"/>
      <c r="CV3" s="66"/>
      <c r="CW3" s="66"/>
    </row>
    <row r="4" spans="1:101" s="51" customFormat="1" ht="14.4">
      <c r="A4" s="135"/>
      <c r="B4" s="135"/>
      <c r="C4"/>
      <c r="D4"/>
      <c r="E4" s="135"/>
      <c r="F4" s="135"/>
      <c r="G4" s="135"/>
      <c r="H4" s="136"/>
      <c r="I4"/>
      <c r="J4" s="135"/>
      <c r="K4" s="136"/>
      <c r="L4" s="137"/>
      <c r="M4"/>
      <c r="N4"/>
      <c r="O4"/>
      <c r="P4" s="135"/>
      <c r="Q4" s="135"/>
      <c r="R4" s="135"/>
      <c r="S4"/>
      <c r="T4" s="135"/>
      <c r="U4"/>
      <c r="V4" s="136"/>
      <c r="W4" s="136"/>
      <c r="X4"/>
      <c r="Y4"/>
      <c r="Z4"/>
      <c r="AA4"/>
      <c r="AB4"/>
      <c r="AC4"/>
      <c r="AD4"/>
      <c r="AE4" s="135"/>
      <c r="AF4" s="135"/>
      <c r="AG4" s="135"/>
      <c r="AH4" s="135"/>
      <c r="AI4"/>
      <c r="AJ4" s="135"/>
      <c r="AK4"/>
      <c r="AL4"/>
      <c r="AM4"/>
      <c r="AN4" s="136"/>
      <c r="AO4" s="135"/>
      <c r="AP4" s="135"/>
      <c r="AQ4"/>
      <c r="AR4" s="135"/>
      <c r="AS4" s="135"/>
      <c r="AT4" s="51" t="str">
        <f t="shared" si="46"/>
        <v>Celda vacía</v>
      </c>
      <c r="AU4" s="51" t="str">
        <f t="shared" si="47"/>
        <v>Celda vacía</v>
      </c>
      <c r="AV4" s="143"/>
      <c r="AW4" s="67" t="str">
        <f t="shared" si="48"/>
        <v>Celda vacía</v>
      </c>
      <c r="AX4" s="67" t="str">
        <f t="shared" si="49"/>
        <v>Celda vacía</v>
      </c>
      <c r="AY4" s="67" t="str">
        <f t="shared" si="50"/>
        <v>Celda vacía</v>
      </c>
      <c r="AZ4" s="67" t="str">
        <f t="shared" si="51"/>
        <v>Celda vacía</v>
      </c>
      <c r="BA4" s="122" t="str">
        <f t="shared" si="52"/>
        <v>Celda vacía</v>
      </c>
      <c r="BB4" s="123" t="str">
        <f t="shared" si="53"/>
        <v>Celda vacía</v>
      </c>
      <c r="BC4" s="67" t="str">
        <f t="shared" si="54"/>
        <v>Celda vacía</v>
      </c>
      <c r="BD4" s="123" t="str">
        <f t="shared" si="55"/>
        <v>Celda vacía</v>
      </c>
      <c r="BE4" s="124" t="str">
        <f t="shared" si="56"/>
        <v xml:space="preserve">ANTIG_SERV Celda vacía </v>
      </c>
      <c r="BF4" s="125" t="str">
        <f t="shared" si="57"/>
        <v/>
      </c>
      <c r="BG4" s="124" t="str">
        <f t="shared" si="58"/>
        <v>ANTIG_SERV vacía</v>
      </c>
      <c r="BH4" s="125" t="str">
        <f t="shared" si="59"/>
        <v>Celda vacía</v>
      </c>
      <c r="BI4" s="124" t="str">
        <f t="shared" si="60"/>
        <v>Celda vacía</v>
      </c>
      <c r="BJ4" s="123" t="str">
        <f t="shared" si="61"/>
        <v>Celda vacía</v>
      </c>
      <c r="BK4" s="123" t="str">
        <f t="shared" si="62"/>
        <v>Celda vacía</v>
      </c>
      <c r="BL4" s="123" t="str">
        <f t="shared" si="63"/>
        <v>Celda vacía</v>
      </c>
      <c r="BM4" s="145"/>
      <c r="BN4" s="123" t="str">
        <f t="shared" si="64"/>
        <v>Celda vacía</v>
      </c>
      <c r="BO4" s="123" t="str">
        <f t="shared" si="65"/>
        <v>Celda vacía</v>
      </c>
      <c r="BP4" s="123"/>
      <c r="BQ4" s="67" t="str">
        <f t="shared" si="66"/>
        <v>Celda vacía</v>
      </c>
      <c r="BR4" s="67" t="str">
        <f t="shared" si="67"/>
        <v>Celda vacía</v>
      </c>
      <c r="BS4" s="67" t="str">
        <f t="shared" si="68"/>
        <v>Celda vacía</v>
      </c>
      <c r="BT4" s="67" t="str">
        <f t="shared" si="69"/>
        <v>Celda vacía</v>
      </c>
      <c r="BU4" s="67" t="str">
        <f t="shared" si="70"/>
        <v>Celda vacía</v>
      </c>
      <c r="BV4" s="124" t="str">
        <f t="shared" si="71"/>
        <v>Celda vacía</v>
      </c>
      <c r="BW4" s="124" t="str">
        <f t="shared" si="72"/>
        <v>Celda vacía</v>
      </c>
      <c r="BX4" s="124" t="str">
        <f t="shared" si="73"/>
        <v>Celda vacía</v>
      </c>
      <c r="BY4" s="123" t="str">
        <f t="shared" si="74"/>
        <v>Celda vacía, debe registrar un monto</v>
      </c>
      <c r="BZ4" s="67" t="str">
        <f t="shared" si="75"/>
        <v>Celda vacía</v>
      </c>
      <c r="CA4" s="67" t="str">
        <f t="shared" si="76"/>
        <v>Celda vacía</v>
      </c>
      <c r="CB4" s="67" t="str">
        <f t="shared" si="77"/>
        <v>Celda vacía</v>
      </c>
      <c r="CC4" s="67" t="str">
        <f t="shared" si="78"/>
        <v>Celda vacía</v>
      </c>
      <c r="CD4" s="67" t="str">
        <f t="shared" si="79"/>
        <v>Celda vacía</v>
      </c>
      <c r="CE4" s="67" t="str">
        <f t="shared" si="80"/>
        <v>Celda vacía</v>
      </c>
      <c r="CF4" s="67" t="str">
        <f t="shared" si="81"/>
        <v>Celda vacía</v>
      </c>
      <c r="CG4" s="67" t="str">
        <f t="shared" si="82"/>
        <v>Celda vacía</v>
      </c>
      <c r="CH4" s="67" t="str">
        <f t="shared" si="83"/>
        <v>Celda vacía</v>
      </c>
      <c r="CI4" s="67" t="str">
        <f t="shared" si="84"/>
        <v>Celda vacía</v>
      </c>
      <c r="CJ4" s="67" t="str">
        <f t="shared" si="85"/>
        <v>Celda vacía</v>
      </c>
      <c r="CK4" s="67" t="str">
        <f t="shared" si="86"/>
        <v>Celda vacía</v>
      </c>
      <c r="CL4" s="67" t="str">
        <f t="shared" si="87"/>
        <v>Celda vacía</v>
      </c>
      <c r="CM4" s="67" t="str">
        <f t="shared" si="88"/>
        <v>Celda vacía</v>
      </c>
      <c r="CN4" s="67" t="str">
        <f t="shared" si="89"/>
        <v>Celda vacía</v>
      </c>
      <c r="CO4" s="67" t="str">
        <f t="shared" si="90"/>
        <v>Debe completar DESC_FUN</v>
      </c>
      <c r="CP4" s="67" t="str">
        <f t="shared" si="91"/>
        <v>Celda vacía</v>
      </c>
      <c r="CQ4" s="67" t="str">
        <f t="shared" si="92"/>
        <v>Celda vacía</v>
      </c>
      <c r="CR4" s="67" t="str">
        <f t="shared" si="93"/>
        <v>Celda vacía</v>
      </c>
      <c r="CS4" s="66"/>
      <c r="CT4" s="66"/>
      <c r="CU4" s="66"/>
      <c r="CV4" s="66"/>
      <c r="CW4" s="66"/>
    </row>
    <row r="5" spans="1:101" ht="14.4">
      <c r="A5" s="135"/>
      <c r="B5" s="135"/>
      <c r="C5"/>
      <c r="D5"/>
      <c r="E5" s="135"/>
      <c r="F5" s="135"/>
      <c r="G5" s="135"/>
      <c r="H5" s="136"/>
      <c r="I5"/>
      <c r="J5" s="135"/>
      <c r="K5" s="136"/>
      <c r="L5" s="137"/>
      <c r="M5"/>
      <c r="N5"/>
      <c r="O5"/>
      <c r="P5" s="135"/>
      <c r="Q5" s="135"/>
      <c r="R5" s="135"/>
      <c r="S5"/>
      <c r="T5" s="135"/>
      <c r="U5"/>
      <c r="V5" s="136"/>
      <c r="W5" s="136"/>
      <c r="X5"/>
      <c r="Y5"/>
      <c r="Z5"/>
      <c r="AA5"/>
      <c r="AB5"/>
      <c r="AC5"/>
      <c r="AD5"/>
      <c r="AE5" s="135"/>
      <c r="AF5" s="135"/>
      <c r="AG5" s="135"/>
      <c r="AH5" s="135"/>
      <c r="AI5"/>
      <c r="AJ5" s="135"/>
      <c r="AK5"/>
      <c r="AL5"/>
      <c r="AM5"/>
      <c r="AN5" s="136"/>
      <c r="AO5" s="135"/>
      <c r="AP5" s="135"/>
      <c r="AQ5"/>
      <c r="AR5" s="135"/>
      <c r="AS5" s="135"/>
      <c r="AT5" s="51" t="str">
        <f t="shared" si="46"/>
        <v>Celda vacía</v>
      </c>
      <c r="AU5" s="51" t="str">
        <f t="shared" si="47"/>
        <v>Celda vacía</v>
      </c>
      <c r="AV5" s="143"/>
      <c r="AW5" s="67" t="str">
        <f t="shared" si="48"/>
        <v>Celda vacía</v>
      </c>
      <c r="AX5" s="67" t="str">
        <f t="shared" si="49"/>
        <v>Celda vacía</v>
      </c>
      <c r="AY5" s="67" t="str">
        <f t="shared" si="50"/>
        <v>Celda vacía</v>
      </c>
      <c r="AZ5" s="67" t="str">
        <f t="shared" si="51"/>
        <v>Celda vacía</v>
      </c>
      <c r="BA5" s="122" t="str">
        <f t="shared" si="52"/>
        <v>Celda vacía</v>
      </c>
      <c r="BB5" s="123" t="str">
        <f t="shared" si="53"/>
        <v>Celda vacía</v>
      </c>
      <c r="BC5" s="67" t="str">
        <f t="shared" si="54"/>
        <v>Celda vacía</v>
      </c>
      <c r="BD5" s="123" t="str">
        <f t="shared" si="55"/>
        <v>Celda vacía</v>
      </c>
      <c r="BE5" s="124" t="str">
        <f t="shared" si="56"/>
        <v xml:space="preserve">ANTIG_SERV Celda vacía </v>
      </c>
      <c r="BF5" s="125" t="str">
        <f t="shared" si="57"/>
        <v/>
      </c>
      <c r="BG5" s="124" t="str">
        <f t="shared" si="58"/>
        <v>ANTIG_SERV vacía</v>
      </c>
      <c r="BH5" s="125" t="str">
        <f t="shared" si="59"/>
        <v>Celda vacía</v>
      </c>
      <c r="BI5" s="124" t="str">
        <f t="shared" si="60"/>
        <v>Celda vacía</v>
      </c>
      <c r="BJ5" s="123" t="str">
        <f t="shared" si="61"/>
        <v>Celda vacía</v>
      </c>
      <c r="BK5" s="123" t="str">
        <f t="shared" si="62"/>
        <v>Celda vacía</v>
      </c>
      <c r="BL5" s="123" t="str">
        <f t="shared" si="63"/>
        <v>Celda vacía</v>
      </c>
      <c r="BM5" s="145"/>
      <c r="BN5" s="123" t="str">
        <f t="shared" si="64"/>
        <v>Celda vacía</v>
      </c>
      <c r="BO5" s="123" t="str">
        <f t="shared" si="65"/>
        <v>Celda vacía</v>
      </c>
      <c r="BP5" s="123"/>
      <c r="BQ5" s="67" t="str">
        <f t="shared" si="66"/>
        <v>Celda vacía</v>
      </c>
      <c r="BR5" s="67" t="str">
        <f t="shared" si="67"/>
        <v>Celda vacía</v>
      </c>
      <c r="BS5" s="67" t="str">
        <f t="shared" si="68"/>
        <v>Celda vacía</v>
      </c>
      <c r="BT5" s="67" t="str">
        <f t="shared" si="69"/>
        <v>Celda vacía</v>
      </c>
      <c r="BU5" s="67" t="str">
        <f t="shared" si="70"/>
        <v>Celda vacía</v>
      </c>
      <c r="BV5" s="124" t="str">
        <f t="shared" si="71"/>
        <v>Celda vacía</v>
      </c>
      <c r="BW5" s="124" t="str">
        <f t="shared" si="72"/>
        <v>Celda vacía</v>
      </c>
      <c r="BX5" s="124" t="str">
        <f t="shared" si="73"/>
        <v>Celda vacía</v>
      </c>
      <c r="BY5" s="123" t="str">
        <f t="shared" si="74"/>
        <v>Celda vacía, debe registrar un monto</v>
      </c>
      <c r="BZ5" s="67" t="str">
        <f t="shared" si="75"/>
        <v>Celda vacía</v>
      </c>
      <c r="CA5" s="67" t="str">
        <f t="shared" si="76"/>
        <v>Celda vacía</v>
      </c>
      <c r="CB5" s="67" t="str">
        <f t="shared" si="77"/>
        <v>Celda vacía</v>
      </c>
      <c r="CC5" s="67" t="str">
        <f t="shared" si="78"/>
        <v>Celda vacía</v>
      </c>
      <c r="CD5" s="67" t="str">
        <f t="shared" si="79"/>
        <v>Celda vacía</v>
      </c>
      <c r="CE5" s="67" t="str">
        <f t="shared" si="80"/>
        <v>Celda vacía</v>
      </c>
      <c r="CF5" s="67" t="str">
        <f t="shared" si="81"/>
        <v>Celda vacía</v>
      </c>
      <c r="CG5" s="67" t="str">
        <f t="shared" si="82"/>
        <v>Celda vacía</v>
      </c>
      <c r="CH5" s="67" t="str">
        <f t="shared" si="83"/>
        <v>Celda vacía</v>
      </c>
      <c r="CI5" s="67" t="str">
        <f t="shared" si="84"/>
        <v>Celda vacía</v>
      </c>
      <c r="CJ5" s="67" t="str">
        <f t="shared" si="85"/>
        <v>Celda vacía</v>
      </c>
      <c r="CK5" s="67" t="str">
        <f t="shared" si="86"/>
        <v>Celda vacía</v>
      </c>
      <c r="CL5" s="67" t="str">
        <f t="shared" si="87"/>
        <v>Celda vacía</v>
      </c>
      <c r="CM5" s="67" t="str">
        <f t="shared" si="88"/>
        <v>Celda vacía</v>
      </c>
      <c r="CN5" s="67" t="str">
        <f t="shared" si="89"/>
        <v>Celda vacía</v>
      </c>
      <c r="CO5" s="67" t="str">
        <f t="shared" si="90"/>
        <v>Debe completar DESC_FUN</v>
      </c>
      <c r="CP5" s="67" t="str">
        <f t="shared" si="91"/>
        <v>Celda vacía</v>
      </c>
      <c r="CQ5" s="67" t="str">
        <f t="shared" si="92"/>
        <v>Celda vacía</v>
      </c>
      <c r="CR5" s="67" t="str">
        <f t="shared" si="93"/>
        <v>Celda vacía</v>
      </c>
    </row>
    <row r="6" spans="1:101" ht="14.4">
      <c r="A6" s="135"/>
      <c r="B6" s="135"/>
      <c r="C6"/>
      <c r="D6"/>
      <c r="E6" s="135"/>
      <c r="F6" s="135"/>
      <c r="G6" s="135"/>
      <c r="H6" s="136"/>
      <c r="I6"/>
      <c r="J6" s="135"/>
      <c r="K6" s="136"/>
      <c r="L6" s="137"/>
      <c r="M6"/>
      <c r="N6"/>
      <c r="O6"/>
      <c r="P6" s="135"/>
      <c r="Q6" s="135"/>
      <c r="R6" s="135"/>
      <c r="S6"/>
      <c r="T6" s="135"/>
      <c r="U6"/>
      <c r="V6" s="136"/>
      <c r="W6" s="136"/>
      <c r="X6"/>
      <c r="Y6"/>
      <c r="Z6"/>
      <c r="AA6"/>
      <c r="AB6"/>
      <c r="AC6"/>
      <c r="AD6"/>
      <c r="AE6" s="135"/>
      <c r="AF6" s="135"/>
      <c r="AG6" s="135"/>
      <c r="AH6" s="135"/>
      <c r="AI6"/>
      <c r="AJ6" s="135"/>
      <c r="AK6"/>
      <c r="AL6"/>
      <c r="AM6"/>
      <c r="AN6" s="136"/>
      <c r="AO6" s="135"/>
      <c r="AP6" s="135"/>
      <c r="AQ6"/>
      <c r="AR6" s="135"/>
      <c r="AS6" s="135"/>
      <c r="AT6" s="51" t="str">
        <f t="shared" si="46"/>
        <v>Celda vacía</v>
      </c>
      <c r="AU6" s="51" t="str">
        <f t="shared" si="47"/>
        <v>Celda vacía</v>
      </c>
      <c r="AV6" s="143"/>
      <c r="AW6" s="67" t="str">
        <f t="shared" si="48"/>
        <v>Celda vacía</v>
      </c>
      <c r="AX6" s="67" t="str">
        <f t="shared" si="49"/>
        <v>Celda vacía</v>
      </c>
      <c r="AY6" s="67" t="str">
        <f t="shared" si="50"/>
        <v>Celda vacía</v>
      </c>
      <c r="AZ6" s="67" t="str">
        <f t="shared" si="51"/>
        <v>Celda vacía</v>
      </c>
      <c r="BA6" s="122" t="str">
        <f t="shared" si="52"/>
        <v>Celda vacía</v>
      </c>
      <c r="BB6" s="123" t="str">
        <f t="shared" si="53"/>
        <v>Celda vacía</v>
      </c>
      <c r="BC6" s="67" t="str">
        <f t="shared" si="54"/>
        <v>Celda vacía</v>
      </c>
      <c r="BD6" s="123" t="str">
        <f t="shared" si="55"/>
        <v>Celda vacía</v>
      </c>
      <c r="BE6" s="124" t="str">
        <f t="shared" si="56"/>
        <v xml:space="preserve">ANTIG_SERV Celda vacía </v>
      </c>
      <c r="BF6" s="125" t="str">
        <f t="shared" si="57"/>
        <v/>
      </c>
      <c r="BG6" s="124" t="str">
        <f t="shared" si="58"/>
        <v>ANTIG_SERV vacía</v>
      </c>
      <c r="BH6" s="125" t="str">
        <f t="shared" si="59"/>
        <v>Celda vacía</v>
      </c>
      <c r="BI6" s="124" t="str">
        <f t="shared" si="60"/>
        <v>Celda vacía</v>
      </c>
      <c r="BJ6" s="123" t="str">
        <f t="shared" si="61"/>
        <v>Celda vacía</v>
      </c>
      <c r="BK6" s="123" t="str">
        <f t="shared" si="62"/>
        <v>Celda vacía</v>
      </c>
      <c r="BL6" s="123" t="str">
        <f t="shared" si="63"/>
        <v>Celda vacía</v>
      </c>
      <c r="BM6" s="145"/>
      <c r="BN6" s="123" t="str">
        <f t="shared" si="64"/>
        <v>Celda vacía</v>
      </c>
      <c r="BO6" s="123" t="str">
        <f t="shared" si="65"/>
        <v>Celda vacía</v>
      </c>
      <c r="BP6" s="123"/>
      <c r="BQ6" s="67" t="str">
        <f t="shared" si="66"/>
        <v>Celda vacía</v>
      </c>
      <c r="BR6" s="67" t="str">
        <f t="shared" si="67"/>
        <v>Celda vacía</v>
      </c>
      <c r="BS6" s="67" t="str">
        <f t="shared" si="68"/>
        <v>Celda vacía</v>
      </c>
      <c r="BT6" s="67" t="str">
        <f t="shared" si="69"/>
        <v>Celda vacía</v>
      </c>
      <c r="BU6" s="67" t="str">
        <f t="shared" si="70"/>
        <v>Celda vacía</v>
      </c>
      <c r="BV6" s="124" t="str">
        <f t="shared" si="71"/>
        <v>Celda vacía</v>
      </c>
      <c r="BW6" s="124" t="str">
        <f t="shared" si="72"/>
        <v>Celda vacía</v>
      </c>
      <c r="BX6" s="124" t="str">
        <f t="shared" si="73"/>
        <v>Celda vacía</v>
      </c>
      <c r="BY6" s="123" t="str">
        <f t="shared" si="74"/>
        <v>Celda vacía, debe registrar un monto</v>
      </c>
      <c r="BZ6" s="67" t="str">
        <f t="shared" si="75"/>
        <v>Celda vacía</v>
      </c>
      <c r="CA6" s="67" t="str">
        <f t="shared" si="76"/>
        <v>Celda vacía</v>
      </c>
      <c r="CB6" s="67" t="str">
        <f t="shared" si="77"/>
        <v>Celda vacía</v>
      </c>
      <c r="CC6" s="67" t="str">
        <f t="shared" si="78"/>
        <v>Celda vacía</v>
      </c>
      <c r="CD6" s="67" t="str">
        <f t="shared" si="79"/>
        <v>Celda vacía</v>
      </c>
      <c r="CE6" s="67" t="str">
        <f t="shared" si="80"/>
        <v>Celda vacía</v>
      </c>
      <c r="CF6" s="67" t="str">
        <f t="shared" si="81"/>
        <v>Celda vacía</v>
      </c>
      <c r="CG6" s="67" t="str">
        <f t="shared" si="82"/>
        <v>Celda vacía</v>
      </c>
      <c r="CH6" s="67" t="str">
        <f t="shared" si="83"/>
        <v>Celda vacía</v>
      </c>
      <c r="CI6" s="67" t="str">
        <f t="shared" si="84"/>
        <v>Celda vacía</v>
      </c>
      <c r="CJ6" s="67" t="str">
        <f t="shared" si="85"/>
        <v>Celda vacía</v>
      </c>
      <c r="CK6" s="67" t="str">
        <f t="shared" si="86"/>
        <v>Celda vacía</v>
      </c>
      <c r="CL6" s="67" t="str">
        <f t="shared" si="87"/>
        <v>Celda vacía</v>
      </c>
      <c r="CM6" s="67" t="str">
        <f t="shared" si="88"/>
        <v>Celda vacía</v>
      </c>
      <c r="CN6" s="67" t="str">
        <f t="shared" si="89"/>
        <v>Celda vacía</v>
      </c>
      <c r="CO6" s="67" t="str">
        <f t="shared" si="90"/>
        <v>Debe completar DESC_FUN</v>
      </c>
      <c r="CP6" s="67" t="str">
        <f t="shared" si="91"/>
        <v>Celda vacía</v>
      </c>
      <c r="CQ6" s="67" t="str">
        <f t="shared" si="92"/>
        <v>Celda vacía</v>
      </c>
      <c r="CR6" s="67" t="str">
        <f t="shared" si="93"/>
        <v>Celda vacía</v>
      </c>
    </row>
    <row r="7" spans="1:101" ht="14.4">
      <c r="A7" s="135"/>
      <c r="B7" s="135"/>
      <c r="C7"/>
      <c r="D7"/>
      <c r="E7" s="135"/>
      <c r="F7" s="135"/>
      <c r="G7" s="135"/>
      <c r="H7" s="136"/>
      <c r="I7"/>
      <c r="J7" s="135"/>
      <c r="K7" s="136"/>
      <c r="L7" s="137"/>
      <c r="M7"/>
      <c r="N7"/>
      <c r="O7"/>
      <c r="P7" s="135"/>
      <c r="Q7" s="135"/>
      <c r="R7" s="135"/>
      <c r="S7"/>
      <c r="T7" s="135"/>
      <c r="U7"/>
      <c r="V7" s="136"/>
      <c r="W7" s="136"/>
      <c r="X7"/>
      <c r="Y7"/>
      <c r="Z7"/>
      <c r="AA7"/>
      <c r="AB7"/>
      <c r="AC7"/>
      <c r="AD7"/>
      <c r="AE7" s="135"/>
      <c r="AF7" s="135"/>
      <c r="AG7" s="135"/>
      <c r="AH7" s="135"/>
      <c r="AI7"/>
      <c r="AJ7" s="135"/>
      <c r="AK7"/>
      <c r="AL7"/>
      <c r="AM7"/>
      <c r="AN7" s="136"/>
      <c r="AO7" s="135"/>
      <c r="AP7" s="135"/>
      <c r="AQ7"/>
      <c r="AR7" s="135"/>
      <c r="AS7" s="135"/>
      <c r="AT7" s="51" t="str">
        <f t="shared" si="46"/>
        <v>Celda vacía</v>
      </c>
      <c r="AU7" s="51" t="str">
        <f t="shared" si="47"/>
        <v>Celda vacía</v>
      </c>
      <c r="AV7" s="143"/>
      <c r="AW7" s="67" t="str">
        <f t="shared" si="48"/>
        <v>Celda vacía</v>
      </c>
      <c r="AX7" s="67" t="str">
        <f t="shared" si="49"/>
        <v>Celda vacía</v>
      </c>
      <c r="AY7" s="67" t="str">
        <f t="shared" si="50"/>
        <v>Celda vacía</v>
      </c>
      <c r="AZ7" s="67" t="str">
        <f t="shared" si="51"/>
        <v>Celda vacía</v>
      </c>
      <c r="BA7" s="122" t="str">
        <f t="shared" si="52"/>
        <v>Celda vacía</v>
      </c>
      <c r="BB7" s="123" t="str">
        <f t="shared" si="53"/>
        <v>Celda vacía</v>
      </c>
      <c r="BC7" s="67" t="str">
        <f t="shared" si="54"/>
        <v>Celda vacía</v>
      </c>
      <c r="BD7" s="123" t="str">
        <f t="shared" si="55"/>
        <v>Celda vacía</v>
      </c>
      <c r="BE7" s="124" t="str">
        <f t="shared" si="56"/>
        <v xml:space="preserve">ANTIG_SERV Celda vacía </v>
      </c>
      <c r="BF7" s="125" t="str">
        <f t="shared" si="57"/>
        <v/>
      </c>
      <c r="BG7" s="124" t="str">
        <f t="shared" si="58"/>
        <v>ANTIG_SERV vacía</v>
      </c>
      <c r="BH7" s="125" t="str">
        <f t="shared" si="59"/>
        <v>Celda vacía</v>
      </c>
      <c r="BI7" s="124" t="str">
        <f t="shared" si="60"/>
        <v>Celda vacía</v>
      </c>
      <c r="BJ7" s="123" t="str">
        <f t="shared" si="61"/>
        <v>Celda vacía</v>
      </c>
      <c r="BK7" s="123" t="str">
        <f t="shared" si="62"/>
        <v>Celda vacía</v>
      </c>
      <c r="BL7" s="123" t="str">
        <f t="shared" si="63"/>
        <v>Celda vacía</v>
      </c>
      <c r="BM7" s="145"/>
      <c r="BN7" s="123" t="str">
        <f t="shared" si="64"/>
        <v>Celda vacía</v>
      </c>
      <c r="BO7" s="123" t="str">
        <f t="shared" si="65"/>
        <v>Celda vacía</v>
      </c>
      <c r="BP7" s="123"/>
      <c r="BQ7" s="67" t="str">
        <f t="shared" si="66"/>
        <v>Celda vacía</v>
      </c>
      <c r="BR7" s="67" t="str">
        <f t="shared" si="67"/>
        <v>Celda vacía</v>
      </c>
      <c r="BS7" s="67" t="str">
        <f t="shared" si="68"/>
        <v>Celda vacía</v>
      </c>
      <c r="BT7" s="67" t="str">
        <f t="shared" si="69"/>
        <v>Celda vacía</v>
      </c>
      <c r="BU7" s="67" t="str">
        <f t="shared" si="70"/>
        <v>Celda vacía</v>
      </c>
      <c r="BV7" s="124" t="str">
        <f t="shared" si="71"/>
        <v>Celda vacía</v>
      </c>
      <c r="BW7" s="124" t="str">
        <f t="shared" si="72"/>
        <v>Celda vacía</v>
      </c>
      <c r="BX7" s="124" t="str">
        <f t="shared" si="73"/>
        <v>Celda vacía</v>
      </c>
      <c r="BY7" s="123" t="str">
        <f t="shared" si="74"/>
        <v>Celda vacía, debe registrar un monto</v>
      </c>
      <c r="BZ7" s="67" t="str">
        <f t="shared" si="75"/>
        <v>Celda vacía</v>
      </c>
      <c r="CA7" s="67" t="str">
        <f t="shared" si="76"/>
        <v>Celda vacía</v>
      </c>
      <c r="CB7" s="67" t="str">
        <f t="shared" si="77"/>
        <v>Celda vacía</v>
      </c>
      <c r="CC7" s="67" t="str">
        <f t="shared" si="78"/>
        <v>Celda vacía</v>
      </c>
      <c r="CD7" s="67" t="str">
        <f t="shared" si="79"/>
        <v>Celda vacía</v>
      </c>
      <c r="CE7" s="67" t="str">
        <f t="shared" si="80"/>
        <v>Celda vacía</v>
      </c>
      <c r="CF7" s="67" t="str">
        <f t="shared" si="81"/>
        <v>Celda vacía</v>
      </c>
      <c r="CG7" s="67" t="str">
        <f t="shared" si="82"/>
        <v>Celda vacía</v>
      </c>
      <c r="CH7" s="67" t="str">
        <f t="shared" si="83"/>
        <v>Celda vacía</v>
      </c>
      <c r="CI7" s="67" t="str">
        <f t="shared" si="84"/>
        <v>Celda vacía</v>
      </c>
      <c r="CJ7" s="67" t="str">
        <f t="shared" si="85"/>
        <v>Celda vacía</v>
      </c>
      <c r="CK7" s="67" t="str">
        <f t="shared" si="86"/>
        <v>Celda vacía</v>
      </c>
      <c r="CL7" s="67" t="str">
        <f t="shared" si="87"/>
        <v>Celda vacía</v>
      </c>
      <c r="CM7" s="67" t="str">
        <f t="shared" si="88"/>
        <v>Celda vacía</v>
      </c>
      <c r="CN7" s="67" t="str">
        <f t="shared" si="89"/>
        <v>Celda vacía</v>
      </c>
      <c r="CO7" s="67" t="str">
        <f t="shared" si="90"/>
        <v>Debe completar DESC_FUN</v>
      </c>
      <c r="CP7" s="67" t="str">
        <f t="shared" si="91"/>
        <v>Celda vacía</v>
      </c>
      <c r="CQ7" s="67" t="str">
        <f t="shared" si="92"/>
        <v>Celda vacía</v>
      </c>
      <c r="CR7" s="67" t="str">
        <f t="shared" si="93"/>
        <v>Celda vacía</v>
      </c>
    </row>
    <row r="8" spans="1:101" ht="14.4">
      <c r="A8" s="135"/>
      <c r="B8" s="135"/>
      <c r="C8"/>
      <c r="D8"/>
      <c r="E8" s="135"/>
      <c r="F8" s="135"/>
      <c r="G8" s="135"/>
      <c r="H8" s="136"/>
      <c r="I8"/>
      <c r="J8" s="135"/>
      <c r="K8" s="136"/>
      <c r="L8" s="137"/>
      <c r="M8"/>
      <c r="N8"/>
      <c r="O8"/>
      <c r="P8" s="135"/>
      <c r="Q8" s="135"/>
      <c r="R8" s="135"/>
      <c r="S8"/>
      <c r="T8" s="135"/>
      <c r="U8"/>
      <c r="V8" s="136"/>
      <c r="W8" s="136"/>
      <c r="X8"/>
      <c r="Y8"/>
      <c r="Z8"/>
      <c r="AA8"/>
      <c r="AB8"/>
      <c r="AC8"/>
      <c r="AD8"/>
      <c r="AE8" s="135"/>
      <c r="AF8" s="135"/>
      <c r="AG8" s="135"/>
      <c r="AH8" s="135"/>
      <c r="AI8"/>
      <c r="AJ8" s="135"/>
      <c r="AK8"/>
      <c r="AL8"/>
      <c r="AM8"/>
      <c r="AN8" s="136"/>
      <c r="AO8" s="135"/>
      <c r="AP8" s="135"/>
      <c r="AQ8"/>
      <c r="AR8" s="135"/>
      <c r="AS8" s="135"/>
      <c r="AT8" s="51" t="str">
        <f t="shared" si="46"/>
        <v>Celda vacía</v>
      </c>
      <c r="AU8" s="51" t="str">
        <f t="shared" si="47"/>
        <v>Celda vacía</v>
      </c>
      <c r="AV8" s="143"/>
      <c r="AW8" s="67" t="str">
        <f t="shared" si="48"/>
        <v>Celda vacía</v>
      </c>
      <c r="AX8" s="67" t="str">
        <f t="shared" si="49"/>
        <v>Celda vacía</v>
      </c>
      <c r="AY8" s="67" t="str">
        <f t="shared" si="50"/>
        <v>Celda vacía</v>
      </c>
      <c r="AZ8" s="67" t="str">
        <f t="shared" si="51"/>
        <v>Celda vacía</v>
      </c>
      <c r="BA8" s="122" t="str">
        <f t="shared" si="52"/>
        <v>Celda vacía</v>
      </c>
      <c r="BB8" s="123" t="str">
        <f t="shared" si="53"/>
        <v>Celda vacía</v>
      </c>
      <c r="BC8" s="67" t="str">
        <f t="shared" si="54"/>
        <v>Celda vacía</v>
      </c>
      <c r="BD8" s="123" t="str">
        <f t="shared" si="55"/>
        <v>Celda vacía</v>
      </c>
      <c r="BE8" s="124" t="str">
        <f t="shared" si="56"/>
        <v xml:space="preserve">ANTIG_SERV Celda vacía </v>
      </c>
      <c r="BF8" s="125" t="str">
        <f t="shared" si="57"/>
        <v/>
      </c>
      <c r="BG8" s="124" t="str">
        <f t="shared" si="58"/>
        <v>ANTIG_SERV vacía</v>
      </c>
      <c r="BH8" s="125" t="str">
        <f t="shared" si="59"/>
        <v>Celda vacía</v>
      </c>
      <c r="BI8" s="124" t="str">
        <f t="shared" si="60"/>
        <v>Celda vacía</v>
      </c>
      <c r="BJ8" s="123" t="str">
        <f t="shared" si="61"/>
        <v>Celda vacía</v>
      </c>
      <c r="BK8" s="123" t="str">
        <f t="shared" si="62"/>
        <v>Celda vacía</v>
      </c>
      <c r="BL8" s="123" t="str">
        <f t="shared" si="63"/>
        <v>Celda vacía</v>
      </c>
      <c r="BM8" s="145"/>
      <c r="BN8" s="123" t="str">
        <f t="shared" si="64"/>
        <v>Celda vacía</v>
      </c>
      <c r="BO8" s="123" t="str">
        <f t="shared" si="65"/>
        <v>Celda vacía</v>
      </c>
      <c r="BP8" s="123"/>
      <c r="BQ8" s="67" t="str">
        <f t="shared" si="66"/>
        <v>Celda vacía</v>
      </c>
      <c r="BR8" s="67" t="str">
        <f t="shared" si="67"/>
        <v>Celda vacía</v>
      </c>
      <c r="BS8" s="67" t="str">
        <f t="shared" si="68"/>
        <v>Celda vacía</v>
      </c>
      <c r="BT8" s="67" t="str">
        <f t="shared" si="69"/>
        <v>Celda vacía</v>
      </c>
      <c r="BU8" s="67" t="str">
        <f t="shared" si="70"/>
        <v>Celda vacía</v>
      </c>
      <c r="BV8" s="124" t="str">
        <f t="shared" si="71"/>
        <v>Celda vacía</v>
      </c>
      <c r="BW8" s="124" t="str">
        <f t="shared" si="72"/>
        <v>Celda vacía</v>
      </c>
      <c r="BX8" s="124" t="str">
        <f t="shared" si="73"/>
        <v>Celda vacía</v>
      </c>
      <c r="BY8" s="123" t="str">
        <f t="shared" si="74"/>
        <v>Celda vacía, debe registrar un monto</v>
      </c>
      <c r="BZ8" s="67" t="str">
        <f t="shared" si="75"/>
        <v>Celda vacía</v>
      </c>
      <c r="CA8" s="67" t="str">
        <f t="shared" si="76"/>
        <v>Celda vacía</v>
      </c>
      <c r="CB8" s="67" t="str">
        <f t="shared" si="77"/>
        <v>Celda vacía</v>
      </c>
      <c r="CC8" s="67" t="str">
        <f t="shared" si="78"/>
        <v>Celda vacía</v>
      </c>
      <c r="CD8" s="67" t="str">
        <f t="shared" si="79"/>
        <v>Celda vacía</v>
      </c>
      <c r="CE8" s="67" t="str">
        <f t="shared" si="80"/>
        <v>Celda vacía</v>
      </c>
      <c r="CF8" s="67" t="str">
        <f t="shared" si="81"/>
        <v>Celda vacía</v>
      </c>
      <c r="CG8" s="67" t="str">
        <f t="shared" si="82"/>
        <v>Celda vacía</v>
      </c>
      <c r="CH8" s="67" t="str">
        <f t="shared" si="83"/>
        <v>Celda vacía</v>
      </c>
      <c r="CI8" s="67" t="str">
        <f t="shared" si="84"/>
        <v>Celda vacía</v>
      </c>
      <c r="CJ8" s="67" t="str">
        <f t="shared" si="85"/>
        <v>Celda vacía</v>
      </c>
      <c r="CK8" s="67" t="str">
        <f t="shared" si="86"/>
        <v>Celda vacía</v>
      </c>
      <c r="CL8" s="67" t="str">
        <f t="shared" si="87"/>
        <v>Celda vacía</v>
      </c>
      <c r="CM8" s="67" t="str">
        <f t="shared" si="88"/>
        <v>Celda vacía</v>
      </c>
      <c r="CN8" s="67" t="str">
        <f t="shared" si="89"/>
        <v>Celda vacía</v>
      </c>
      <c r="CO8" s="67" t="str">
        <f t="shared" si="90"/>
        <v>Debe completar DESC_FUN</v>
      </c>
      <c r="CP8" s="67" t="str">
        <f t="shared" si="91"/>
        <v>Celda vacía</v>
      </c>
      <c r="CQ8" s="67" t="str">
        <f t="shared" si="92"/>
        <v>Celda vacía</v>
      </c>
      <c r="CR8" s="67" t="str">
        <f t="shared" si="93"/>
        <v>Celda vacía</v>
      </c>
    </row>
  </sheetData>
  <sortState xmlns:xlrd2="http://schemas.microsoft.com/office/spreadsheetml/2017/richdata2" ref="A2:CW8">
    <sortCondition ref="C2:C8"/>
    <sortCondition ref="T2:T8"/>
  </sortState>
  <phoneticPr fontId="1" type="noConversion"/>
  <pageMargins left="0.21" right="0.24" top="0.75" bottom="0.75" header="0.3" footer="0.3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74"/>
  <sheetViews>
    <sheetView topLeftCell="A38" zoomScaleNormal="100" workbookViewId="0">
      <selection activeCell="A2" sqref="A2:D74"/>
    </sheetView>
  </sheetViews>
  <sheetFormatPr baseColWidth="10" defaultColWidth="11.44140625" defaultRowHeight="13.8"/>
  <cols>
    <col min="1" max="1" width="15.6640625" style="66" customWidth="1"/>
    <col min="2" max="4" width="40.6640625" style="66" customWidth="1"/>
    <col min="5" max="16384" width="11.44140625" style="66"/>
  </cols>
  <sheetData>
    <row r="1" spans="1:4" s="68" customFormat="1">
      <c r="A1" s="126" t="s">
        <v>772</v>
      </c>
      <c r="B1" s="126" t="s">
        <v>773</v>
      </c>
      <c r="C1" s="126" t="s">
        <v>774</v>
      </c>
      <c r="D1" s="126" t="s">
        <v>775</v>
      </c>
    </row>
    <row r="2" spans="1:4" s="68" customFormat="1">
      <c r="A2" s="146" t="s">
        <v>1733</v>
      </c>
      <c r="B2" s="147" t="s">
        <v>777</v>
      </c>
      <c r="C2" s="147" t="s">
        <v>1731</v>
      </c>
      <c r="D2" s="147" t="s">
        <v>1870</v>
      </c>
    </row>
    <row r="3" spans="1:4" s="68" customFormat="1">
      <c r="A3" s="146" t="s">
        <v>1734</v>
      </c>
      <c r="B3" s="147" t="s">
        <v>777</v>
      </c>
      <c r="C3" s="147" t="s">
        <v>1731</v>
      </c>
      <c r="D3" s="147" t="s">
        <v>1871</v>
      </c>
    </row>
    <row r="4" spans="1:4" s="68" customFormat="1">
      <c r="A4" s="146" t="s">
        <v>1735</v>
      </c>
      <c r="B4" s="147" t="s">
        <v>777</v>
      </c>
      <c r="C4" s="147" t="s">
        <v>1732</v>
      </c>
      <c r="D4" s="147" t="s">
        <v>1872</v>
      </c>
    </row>
    <row r="5" spans="1:4" s="68" customFormat="1">
      <c r="A5" s="146" t="s">
        <v>1736</v>
      </c>
      <c r="B5" s="147" t="s">
        <v>777</v>
      </c>
      <c r="C5" s="147" t="s">
        <v>1732</v>
      </c>
      <c r="D5" s="147" t="s">
        <v>1873</v>
      </c>
    </row>
    <row r="6" spans="1:4" s="68" customFormat="1">
      <c r="A6" s="146" t="s">
        <v>1740</v>
      </c>
      <c r="B6" s="147" t="s">
        <v>777</v>
      </c>
      <c r="C6" s="147" t="s">
        <v>1741</v>
      </c>
      <c r="D6" s="147" t="s">
        <v>1874</v>
      </c>
    </row>
    <row r="7" spans="1:4" s="68" customFormat="1">
      <c r="A7" s="146" t="s">
        <v>1742</v>
      </c>
      <c r="B7" s="147" t="s">
        <v>777</v>
      </c>
      <c r="C7" s="147" t="s">
        <v>1741</v>
      </c>
      <c r="D7" s="147" t="s">
        <v>1875</v>
      </c>
    </row>
    <row r="8" spans="1:4" s="68" customFormat="1">
      <c r="A8" s="146" t="s">
        <v>1743</v>
      </c>
      <c r="B8" s="147" t="s">
        <v>777</v>
      </c>
      <c r="C8" s="147" t="s">
        <v>1744</v>
      </c>
      <c r="D8" s="147" t="s">
        <v>1876</v>
      </c>
    </row>
    <row r="9" spans="1:4" s="68" customFormat="1">
      <c r="A9" s="146" t="s">
        <v>1745</v>
      </c>
      <c r="B9" s="147" t="s">
        <v>777</v>
      </c>
      <c r="C9" s="147" t="s">
        <v>1744</v>
      </c>
      <c r="D9" s="147" t="s">
        <v>1877</v>
      </c>
    </row>
    <row r="10" spans="1:4" s="68" customFormat="1">
      <c r="A10" s="146" t="s">
        <v>1746</v>
      </c>
      <c r="B10" s="147" t="s">
        <v>777</v>
      </c>
      <c r="C10" s="147" t="s">
        <v>1747</v>
      </c>
      <c r="D10" s="147" t="s">
        <v>1878</v>
      </c>
    </row>
    <row r="11" spans="1:4" s="68" customFormat="1">
      <c r="A11" s="146" t="s">
        <v>1748</v>
      </c>
      <c r="B11" s="147" t="s">
        <v>777</v>
      </c>
      <c r="C11" s="147" t="s">
        <v>1747</v>
      </c>
      <c r="D11" s="147" t="s">
        <v>1879</v>
      </c>
    </row>
    <row r="12" spans="1:4" s="68" customFormat="1">
      <c r="A12" s="146" t="s">
        <v>1749</v>
      </c>
      <c r="B12" s="147" t="s">
        <v>777</v>
      </c>
      <c r="C12" s="147" t="s">
        <v>1794</v>
      </c>
      <c r="D12" s="147" t="s">
        <v>1880</v>
      </c>
    </row>
    <row r="13" spans="1:4" s="68" customFormat="1">
      <c r="A13" s="146" t="s">
        <v>1750</v>
      </c>
      <c r="B13" s="147" t="s">
        <v>777</v>
      </c>
      <c r="C13" s="147" t="s">
        <v>1794</v>
      </c>
      <c r="D13" s="147" t="s">
        <v>1881</v>
      </c>
    </row>
    <row r="14" spans="1:4" s="68" customFormat="1">
      <c r="A14" s="146" t="s">
        <v>1751</v>
      </c>
      <c r="B14" s="147" t="s">
        <v>777</v>
      </c>
      <c r="C14" s="147" t="s">
        <v>1882</v>
      </c>
      <c r="D14" s="147" t="s">
        <v>1883</v>
      </c>
    </row>
    <row r="15" spans="1:4" s="68" customFormat="1">
      <c r="A15" s="146" t="s">
        <v>1752</v>
      </c>
      <c r="B15" s="147" t="s">
        <v>777</v>
      </c>
      <c r="C15" s="147" t="s">
        <v>1882</v>
      </c>
      <c r="D15" s="147" t="s">
        <v>1884</v>
      </c>
    </row>
    <row r="16" spans="1:4" s="68" customFormat="1">
      <c r="A16" s="146" t="s">
        <v>1803</v>
      </c>
      <c r="B16" s="147" t="s">
        <v>777</v>
      </c>
      <c r="C16" s="147" t="s">
        <v>1804</v>
      </c>
      <c r="D16" s="147" t="s">
        <v>1885</v>
      </c>
    </row>
    <row r="17" spans="1:4" s="68" customFormat="1">
      <c r="A17" s="146" t="s">
        <v>1813</v>
      </c>
      <c r="B17" s="147" t="s">
        <v>777</v>
      </c>
      <c r="C17" s="147" t="s">
        <v>1804</v>
      </c>
      <c r="D17" s="147" t="s">
        <v>1886</v>
      </c>
    </row>
    <row r="18" spans="1:4" s="68" customFormat="1">
      <c r="A18" s="146" t="s">
        <v>1805</v>
      </c>
      <c r="B18" s="147" t="s">
        <v>777</v>
      </c>
      <c r="C18" s="147" t="s">
        <v>1806</v>
      </c>
      <c r="D18" s="147" t="s">
        <v>1887</v>
      </c>
    </row>
    <row r="19" spans="1:4" s="68" customFormat="1">
      <c r="A19" s="146" t="s">
        <v>1814</v>
      </c>
      <c r="B19" s="147" t="s">
        <v>777</v>
      </c>
      <c r="C19" s="147" t="s">
        <v>1806</v>
      </c>
      <c r="D19" s="147" t="s">
        <v>1888</v>
      </c>
    </row>
    <row r="20" spans="1:4">
      <c r="A20" s="146" t="s">
        <v>1807</v>
      </c>
      <c r="B20" s="147" t="s">
        <v>777</v>
      </c>
      <c r="C20" s="147" t="s">
        <v>1808</v>
      </c>
      <c r="D20" s="147" t="s">
        <v>1889</v>
      </c>
    </row>
    <row r="21" spans="1:4">
      <c r="A21" s="146" t="s">
        <v>1815</v>
      </c>
      <c r="B21" s="147" t="s">
        <v>777</v>
      </c>
      <c r="C21" s="147" t="s">
        <v>1808</v>
      </c>
      <c r="D21" s="147" t="s">
        <v>1890</v>
      </c>
    </row>
    <row r="22" spans="1:4">
      <c r="A22" s="146" t="s">
        <v>1809</v>
      </c>
      <c r="B22" s="147" t="s">
        <v>777</v>
      </c>
      <c r="C22" s="147" t="s">
        <v>1810</v>
      </c>
      <c r="D22" s="147" t="s">
        <v>1891</v>
      </c>
    </row>
    <row r="23" spans="1:4" s="68" customFormat="1">
      <c r="A23" s="146" t="s">
        <v>1816</v>
      </c>
      <c r="B23" s="147" t="s">
        <v>777</v>
      </c>
      <c r="C23" s="147" t="s">
        <v>1810</v>
      </c>
      <c r="D23" s="147" t="s">
        <v>1892</v>
      </c>
    </row>
    <row r="24" spans="1:4" s="68" customFormat="1">
      <c r="A24" s="146" t="s">
        <v>1817</v>
      </c>
      <c r="B24" s="147" t="s">
        <v>777</v>
      </c>
      <c r="C24" s="147" t="s">
        <v>1818</v>
      </c>
      <c r="D24" s="147" t="s">
        <v>1893</v>
      </c>
    </row>
    <row r="25" spans="1:4" s="68" customFormat="1">
      <c r="A25" s="146" t="s">
        <v>1894</v>
      </c>
      <c r="B25" s="147" t="s">
        <v>777</v>
      </c>
      <c r="C25" s="147" t="s">
        <v>1818</v>
      </c>
      <c r="D25" s="147" t="s">
        <v>1895</v>
      </c>
    </row>
    <row r="26" spans="1:4" s="68" customFormat="1">
      <c r="A26" s="146" t="s">
        <v>1819</v>
      </c>
      <c r="B26" s="147" t="s">
        <v>777</v>
      </c>
      <c r="C26" s="147" t="s">
        <v>1896</v>
      </c>
      <c r="D26" s="147" t="s">
        <v>1897</v>
      </c>
    </row>
    <row r="27" spans="1:4" s="68" customFormat="1">
      <c r="A27" s="146" t="s">
        <v>1898</v>
      </c>
      <c r="B27" s="147" t="s">
        <v>777</v>
      </c>
      <c r="C27" s="147" t="s">
        <v>1896</v>
      </c>
      <c r="D27" s="147" t="s">
        <v>1899</v>
      </c>
    </row>
    <row r="28" spans="1:4" s="68" customFormat="1">
      <c r="A28" s="146" t="s">
        <v>1820</v>
      </c>
      <c r="B28" s="147" t="s">
        <v>777</v>
      </c>
      <c r="C28" s="147" t="s">
        <v>1821</v>
      </c>
      <c r="D28" s="147" t="s">
        <v>1900</v>
      </c>
    </row>
    <row r="29" spans="1:4" s="68" customFormat="1">
      <c r="A29" s="146" t="s">
        <v>1901</v>
      </c>
      <c r="B29" s="147" t="s">
        <v>777</v>
      </c>
      <c r="C29" s="147" t="s">
        <v>1821</v>
      </c>
      <c r="D29" s="147" t="s">
        <v>1902</v>
      </c>
    </row>
    <row r="30" spans="1:4" s="68" customFormat="1">
      <c r="A30" s="146" t="s">
        <v>1822</v>
      </c>
      <c r="B30" s="147" t="s">
        <v>777</v>
      </c>
      <c r="C30" s="147" t="s">
        <v>1823</v>
      </c>
      <c r="D30" s="147" t="s">
        <v>1903</v>
      </c>
    </row>
    <row r="31" spans="1:4" s="68" customFormat="1">
      <c r="A31" s="146" t="s">
        <v>1904</v>
      </c>
      <c r="B31" s="147" t="s">
        <v>777</v>
      </c>
      <c r="C31" s="147" t="s">
        <v>1823</v>
      </c>
      <c r="D31" s="147" t="s">
        <v>1905</v>
      </c>
    </row>
    <row r="32" spans="1:4" s="68" customFormat="1">
      <c r="A32" s="146" t="s">
        <v>1824</v>
      </c>
      <c r="B32" s="147" t="s">
        <v>777</v>
      </c>
      <c r="C32" s="147" t="s">
        <v>1825</v>
      </c>
      <c r="D32" s="147" t="s">
        <v>1906</v>
      </c>
    </row>
    <row r="33" spans="1:4" s="68" customFormat="1">
      <c r="A33" s="146" t="s">
        <v>1907</v>
      </c>
      <c r="B33" s="147" t="s">
        <v>777</v>
      </c>
      <c r="C33" s="147" t="s">
        <v>1825</v>
      </c>
      <c r="D33" s="147" t="s">
        <v>1908</v>
      </c>
    </row>
    <row r="34" spans="1:4" s="68" customFormat="1">
      <c r="A34" s="146" t="s">
        <v>1826</v>
      </c>
      <c r="B34" s="147" t="s">
        <v>777</v>
      </c>
      <c r="C34" s="147" t="s">
        <v>1827</v>
      </c>
      <c r="D34" s="147" t="s">
        <v>1909</v>
      </c>
    </row>
    <row r="35" spans="1:4" s="68" customFormat="1">
      <c r="A35" s="146" t="s">
        <v>1910</v>
      </c>
      <c r="B35" s="147" t="s">
        <v>777</v>
      </c>
      <c r="C35" s="147" t="s">
        <v>1827</v>
      </c>
      <c r="D35" s="147" t="s">
        <v>1911</v>
      </c>
    </row>
    <row r="36" spans="1:4" s="68" customFormat="1">
      <c r="A36" s="146" t="s">
        <v>1829</v>
      </c>
      <c r="B36" s="147" t="s">
        <v>777</v>
      </c>
      <c r="C36" s="147" t="s">
        <v>1830</v>
      </c>
      <c r="D36" s="147" t="s">
        <v>1912</v>
      </c>
    </row>
    <row r="37" spans="1:4" s="68" customFormat="1">
      <c r="A37" s="146" t="s">
        <v>1831</v>
      </c>
      <c r="B37" s="147" t="s">
        <v>777</v>
      </c>
      <c r="C37" s="147" t="s">
        <v>1832</v>
      </c>
      <c r="D37" s="147" t="s">
        <v>1913</v>
      </c>
    </row>
    <row r="38" spans="1:4" s="68" customFormat="1">
      <c r="A38" s="146" t="s">
        <v>1833</v>
      </c>
      <c r="B38" s="147" t="s">
        <v>777</v>
      </c>
      <c r="C38" s="147" t="s">
        <v>1834</v>
      </c>
      <c r="D38" s="147" t="s">
        <v>1914</v>
      </c>
    </row>
    <row r="39" spans="1:4" s="68" customFormat="1">
      <c r="A39" s="146" t="s">
        <v>1835</v>
      </c>
      <c r="B39" s="147" t="s">
        <v>777</v>
      </c>
      <c r="C39" s="147" t="s">
        <v>1836</v>
      </c>
      <c r="D39" s="147" t="s">
        <v>1915</v>
      </c>
    </row>
    <row r="40" spans="1:4" s="68" customFormat="1">
      <c r="A40" s="146" t="s">
        <v>1837</v>
      </c>
      <c r="B40" s="147" t="s">
        <v>777</v>
      </c>
      <c r="C40" s="147" t="s">
        <v>1838</v>
      </c>
      <c r="D40" s="147" t="s">
        <v>1916</v>
      </c>
    </row>
    <row r="41" spans="1:4" s="68" customFormat="1">
      <c r="A41" s="146" t="s">
        <v>2004</v>
      </c>
      <c r="B41" s="147" t="s">
        <v>777</v>
      </c>
      <c r="C41" s="147" t="s">
        <v>1838</v>
      </c>
      <c r="D41" s="147" t="s">
        <v>2005</v>
      </c>
    </row>
    <row r="42" spans="1:4" s="68" customFormat="1">
      <c r="A42" s="146" t="s">
        <v>1839</v>
      </c>
      <c r="B42" s="147" t="s">
        <v>777</v>
      </c>
      <c r="C42" s="147" t="s">
        <v>1840</v>
      </c>
      <c r="D42" s="147" t="s">
        <v>1917</v>
      </c>
    </row>
    <row r="43" spans="1:4" s="68" customFormat="1">
      <c r="A43" s="146" t="s">
        <v>2006</v>
      </c>
      <c r="B43" s="147" t="s">
        <v>777</v>
      </c>
      <c r="C43" s="147" t="s">
        <v>1840</v>
      </c>
      <c r="D43" s="147" t="s">
        <v>2007</v>
      </c>
    </row>
    <row r="44" spans="1:4" s="68" customFormat="1">
      <c r="A44" s="146" t="s">
        <v>1841</v>
      </c>
      <c r="B44" s="147" t="s">
        <v>777</v>
      </c>
      <c r="C44" s="147" t="s">
        <v>1842</v>
      </c>
      <c r="D44" s="147" t="s">
        <v>1918</v>
      </c>
    </row>
    <row r="45" spans="1:4" s="68" customFormat="1">
      <c r="A45" s="146" t="s">
        <v>2008</v>
      </c>
      <c r="B45" s="147" t="s">
        <v>777</v>
      </c>
      <c r="C45" s="147" t="s">
        <v>1842</v>
      </c>
      <c r="D45" s="147" t="s">
        <v>2009</v>
      </c>
    </row>
    <row r="46" spans="1:4" s="68" customFormat="1">
      <c r="A46" s="146" t="s">
        <v>1843</v>
      </c>
      <c r="B46" s="147" t="s">
        <v>777</v>
      </c>
      <c r="C46" s="147" t="s">
        <v>1844</v>
      </c>
      <c r="D46" s="147" t="s">
        <v>1919</v>
      </c>
    </row>
    <row r="47" spans="1:4" s="68" customFormat="1">
      <c r="A47" s="146" t="s">
        <v>2010</v>
      </c>
      <c r="B47" s="147" t="s">
        <v>777</v>
      </c>
      <c r="C47" s="147" t="s">
        <v>1844</v>
      </c>
      <c r="D47" s="147" t="s">
        <v>2011</v>
      </c>
    </row>
    <row r="48" spans="1:4" s="68" customFormat="1">
      <c r="A48" s="146" t="s">
        <v>1845</v>
      </c>
      <c r="B48" s="147" t="s">
        <v>777</v>
      </c>
      <c r="C48" s="147" t="s">
        <v>1846</v>
      </c>
      <c r="D48" s="147" t="s">
        <v>1920</v>
      </c>
    </row>
    <row r="49" spans="1:4" s="68" customFormat="1">
      <c r="A49" s="146" t="s">
        <v>2012</v>
      </c>
      <c r="B49" s="147" t="s">
        <v>777</v>
      </c>
      <c r="C49" s="147" t="s">
        <v>1846</v>
      </c>
      <c r="D49" s="147" t="s">
        <v>2013</v>
      </c>
    </row>
    <row r="50" spans="1:4" s="68" customFormat="1">
      <c r="A50" s="146" t="s">
        <v>1847</v>
      </c>
      <c r="B50" s="147" t="s">
        <v>777</v>
      </c>
      <c r="C50" s="147" t="s">
        <v>1848</v>
      </c>
      <c r="D50" s="147" t="s">
        <v>1921</v>
      </c>
    </row>
    <row r="51" spans="1:4" s="68" customFormat="1">
      <c r="A51" s="146" t="s">
        <v>2014</v>
      </c>
      <c r="B51" s="147" t="s">
        <v>777</v>
      </c>
      <c r="C51" s="147" t="s">
        <v>1848</v>
      </c>
      <c r="D51" s="147" t="s">
        <v>2015</v>
      </c>
    </row>
    <row r="52" spans="1:4" s="68" customFormat="1">
      <c r="A52" s="146" t="s">
        <v>1922</v>
      </c>
      <c r="B52" s="147" t="s">
        <v>777</v>
      </c>
      <c r="C52" s="147" t="s">
        <v>1923</v>
      </c>
      <c r="D52" s="147" t="s">
        <v>1924</v>
      </c>
    </row>
    <row r="53" spans="1:4" s="68" customFormat="1">
      <c r="A53" s="146" t="s">
        <v>1925</v>
      </c>
      <c r="B53" s="147" t="s">
        <v>777</v>
      </c>
      <c r="C53" s="147" t="s">
        <v>1926</v>
      </c>
      <c r="D53" s="147" t="s">
        <v>1927</v>
      </c>
    </row>
    <row r="54" spans="1:4" s="68" customFormat="1">
      <c r="A54" s="146" t="s">
        <v>1928</v>
      </c>
      <c r="B54" s="147" t="s">
        <v>777</v>
      </c>
      <c r="C54" s="147" t="s">
        <v>1929</v>
      </c>
      <c r="D54" s="147" t="s">
        <v>1930</v>
      </c>
    </row>
    <row r="55" spans="1:4" s="68" customFormat="1">
      <c r="A55" s="146" t="s">
        <v>1931</v>
      </c>
      <c r="B55" s="147" t="s">
        <v>777</v>
      </c>
      <c r="C55" s="147" t="s">
        <v>1932</v>
      </c>
      <c r="D55" s="147" t="s">
        <v>1933</v>
      </c>
    </row>
    <row r="56" spans="1:4">
      <c r="A56" s="146" t="s">
        <v>1934</v>
      </c>
      <c r="B56" s="147" t="s">
        <v>777</v>
      </c>
      <c r="C56" s="147" t="s">
        <v>1935</v>
      </c>
      <c r="D56" s="147" t="s">
        <v>1936</v>
      </c>
    </row>
    <row r="57" spans="1:4">
      <c r="A57" s="146" t="s">
        <v>1937</v>
      </c>
      <c r="B57" s="147" t="s">
        <v>777</v>
      </c>
      <c r="C57" s="147" t="s">
        <v>1938</v>
      </c>
      <c r="D57" s="147" t="s">
        <v>1939</v>
      </c>
    </row>
    <row r="58" spans="1:4">
      <c r="A58" s="146" t="s">
        <v>1940</v>
      </c>
      <c r="B58" s="147" t="s">
        <v>777</v>
      </c>
      <c r="C58" s="147" t="s">
        <v>1941</v>
      </c>
      <c r="D58" s="147" t="s">
        <v>1942</v>
      </c>
    </row>
    <row r="59" spans="1:4">
      <c r="A59" s="146" t="s">
        <v>1943</v>
      </c>
      <c r="B59" s="147" t="s">
        <v>777</v>
      </c>
      <c r="C59" s="147" t="s">
        <v>1944</v>
      </c>
      <c r="D59" s="147" t="s">
        <v>1945</v>
      </c>
    </row>
    <row r="60" spans="1:4">
      <c r="A60" s="146" t="s">
        <v>1946</v>
      </c>
      <c r="B60" s="147" t="s">
        <v>777</v>
      </c>
      <c r="C60" s="147" t="s">
        <v>1947</v>
      </c>
      <c r="D60" s="147" t="s">
        <v>1948</v>
      </c>
    </row>
    <row r="61" spans="1:4">
      <c r="A61" s="146" t="s">
        <v>1949</v>
      </c>
      <c r="B61" s="147" t="s">
        <v>777</v>
      </c>
      <c r="C61" s="147" t="s">
        <v>1950</v>
      </c>
      <c r="D61" s="147" t="s">
        <v>1951</v>
      </c>
    </row>
    <row r="62" spans="1:4">
      <c r="A62" s="146" t="s">
        <v>1952</v>
      </c>
      <c r="B62" s="147" t="s">
        <v>777</v>
      </c>
      <c r="C62" s="147" t="s">
        <v>1953</v>
      </c>
      <c r="D62" s="147" t="s">
        <v>1954</v>
      </c>
    </row>
    <row r="63" spans="1:4">
      <c r="A63" s="146" t="s">
        <v>2016</v>
      </c>
      <c r="B63" s="147" t="s">
        <v>777</v>
      </c>
      <c r="C63" s="147" t="s">
        <v>1953</v>
      </c>
      <c r="D63" s="147" t="s">
        <v>2017</v>
      </c>
    </row>
    <row r="64" spans="1:4">
      <c r="A64" s="146" t="s">
        <v>2018</v>
      </c>
      <c r="B64" s="147" t="s">
        <v>777</v>
      </c>
      <c r="C64" s="147" t="s">
        <v>2019</v>
      </c>
      <c r="D64" s="147" t="s">
        <v>2019</v>
      </c>
    </row>
    <row r="65" spans="1:4">
      <c r="A65" s="146" t="s">
        <v>2020</v>
      </c>
      <c r="B65" s="147" t="s">
        <v>777</v>
      </c>
      <c r="C65" s="147" t="s">
        <v>2021</v>
      </c>
      <c r="D65" s="147" t="s">
        <v>2021</v>
      </c>
    </row>
    <row r="66" spans="1:4">
      <c r="A66" s="146" t="s">
        <v>2022</v>
      </c>
      <c r="B66" s="147" t="s">
        <v>777</v>
      </c>
      <c r="C66" s="147" t="s">
        <v>2023</v>
      </c>
      <c r="D66" s="147" t="s">
        <v>2023</v>
      </c>
    </row>
    <row r="67" spans="1:4">
      <c r="A67" s="146" t="s">
        <v>2024</v>
      </c>
      <c r="B67" s="147" t="s">
        <v>777</v>
      </c>
      <c r="C67" s="147" t="s">
        <v>2025</v>
      </c>
      <c r="D67" s="147" t="s">
        <v>2025</v>
      </c>
    </row>
    <row r="68" spans="1:4">
      <c r="A68" s="146" t="s">
        <v>2026</v>
      </c>
      <c r="B68" s="147" t="s">
        <v>777</v>
      </c>
      <c r="C68" s="147" t="s">
        <v>2027</v>
      </c>
      <c r="D68" s="147" t="s">
        <v>2027</v>
      </c>
    </row>
    <row r="69" spans="1:4">
      <c r="A69" s="146" t="s">
        <v>2028</v>
      </c>
      <c r="B69" s="147" t="s">
        <v>777</v>
      </c>
      <c r="C69" s="147" t="s">
        <v>2029</v>
      </c>
      <c r="D69" s="147" t="s">
        <v>2029</v>
      </c>
    </row>
    <row r="70" spans="1:4">
      <c r="A70" s="146" t="s">
        <v>2030</v>
      </c>
      <c r="B70" s="147" t="s">
        <v>777</v>
      </c>
      <c r="C70" s="147" t="s">
        <v>2031</v>
      </c>
      <c r="D70" s="147" t="s">
        <v>2031</v>
      </c>
    </row>
    <row r="71" spans="1:4">
      <c r="A71" s="146" t="s">
        <v>2032</v>
      </c>
      <c r="B71" s="147" t="s">
        <v>777</v>
      </c>
      <c r="C71" s="147" t="s">
        <v>2033</v>
      </c>
      <c r="D71" s="147" t="s">
        <v>2033</v>
      </c>
    </row>
    <row r="72" spans="1:4">
      <c r="A72" s="146" t="s">
        <v>2034</v>
      </c>
      <c r="B72" s="147" t="s">
        <v>777</v>
      </c>
      <c r="C72" s="147" t="s">
        <v>2035</v>
      </c>
      <c r="D72" s="147" t="s">
        <v>2035</v>
      </c>
    </row>
    <row r="73" spans="1:4">
      <c r="A73" s="146" t="s">
        <v>2036</v>
      </c>
      <c r="B73" s="147" t="s">
        <v>777</v>
      </c>
      <c r="C73" s="147" t="s">
        <v>2037</v>
      </c>
      <c r="D73" s="147" t="s">
        <v>2037</v>
      </c>
    </row>
    <row r="74" spans="1:4">
      <c r="A74" s="146" t="s">
        <v>2040</v>
      </c>
      <c r="B74" s="147" t="s">
        <v>777</v>
      </c>
      <c r="C74" s="147" t="s">
        <v>2041</v>
      </c>
      <c r="D74" s="147" t="s">
        <v>2041</v>
      </c>
    </row>
  </sheetData>
  <sheetProtection algorithmName="SHA-512" hashValue="q9/qR60c8lU0U7KlwJRlbIVJzlhlE34xIwMGTMTEDtD2/xBiMX2lprfW0jr+cZSnlF5sboi6J7kuLF2TqTdR6g==" saltValue="5ydUS3b562WtYKsKcVRNzA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800"/>
  <sheetViews>
    <sheetView showGridLines="0" zoomScale="85" zoomScaleNormal="85" workbookViewId="0">
      <selection activeCell="C65" sqref="C65"/>
    </sheetView>
  </sheetViews>
  <sheetFormatPr baseColWidth="10" defaultColWidth="11.44140625" defaultRowHeight="14.4"/>
  <cols>
    <col min="1" max="1" width="138.109375" customWidth="1"/>
    <col min="2" max="2" width="39.109375" customWidth="1"/>
    <col min="3" max="3" width="64.44140625" customWidth="1"/>
    <col min="4" max="4" width="37.5546875" customWidth="1"/>
    <col min="5" max="5" width="28.5546875" customWidth="1"/>
    <col min="6" max="6" width="31.44140625" customWidth="1"/>
    <col min="7" max="7" width="9.33203125" customWidth="1"/>
    <col min="8" max="8" width="11.44140625" customWidth="1"/>
    <col min="9" max="9" width="37.6640625" customWidth="1"/>
    <col min="10" max="10" width="18.88671875" customWidth="1"/>
    <col min="11" max="11" width="11.44140625" customWidth="1"/>
    <col min="12" max="12" width="47.109375" customWidth="1"/>
    <col min="13" max="13" width="11.44140625" customWidth="1"/>
    <col min="14" max="14" width="25.109375" customWidth="1"/>
    <col min="15" max="15" width="28.88671875" customWidth="1"/>
    <col min="16" max="16" width="11.44140625" customWidth="1"/>
    <col min="17" max="17" width="42.5546875" customWidth="1"/>
    <col min="18" max="18" width="11.44140625" customWidth="1"/>
    <col min="19" max="19" width="46.6640625" customWidth="1"/>
    <col min="20" max="20" width="11.44140625" customWidth="1"/>
    <col min="21" max="21" width="8.33203125" customWidth="1"/>
    <col min="22" max="22" width="12.6640625" customWidth="1"/>
    <col min="23" max="23" width="12.44140625" customWidth="1"/>
    <col min="24" max="24" width="39" customWidth="1"/>
    <col min="27" max="27" width="11.44140625" style="100"/>
  </cols>
  <sheetData>
    <row r="1" spans="1:27">
      <c r="A1" s="3"/>
      <c r="B1" s="3"/>
      <c r="C1" s="3"/>
      <c r="D1" s="3"/>
      <c r="E1" s="3"/>
      <c r="F1" s="3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5"/>
      <c r="U1" s="5"/>
      <c r="V1" s="5"/>
      <c r="W1" s="5"/>
      <c r="X1" s="5"/>
    </row>
    <row r="2" spans="1:27" ht="15" thickBot="1">
      <c r="A2" s="7" t="s">
        <v>1793</v>
      </c>
      <c r="B2" s="3"/>
      <c r="C2" s="3"/>
      <c r="D2" s="3"/>
      <c r="E2" s="3"/>
      <c r="F2" s="3"/>
      <c r="G2" s="4"/>
      <c r="H2" s="3"/>
      <c r="I2" s="8" t="s">
        <v>784</v>
      </c>
      <c r="J2" s="8"/>
      <c r="K2" s="5"/>
      <c r="L2" s="5"/>
      <c r="M2" s="5"/>
      <c r="N2" s="5"/>
      <c r="O2" s="5"/>
      <c r="P2" s="5"/>
      <c r="Q2" s="5"/>
      <c r="R2" s="5"/>
      <c r="S2" s="6"/>
      <c r="T2" s="5"/>
      <c r="U2" s="5"/>
      <c r="V2" s="5"/>
      <c r="W2" s="5"/>
      <c r="X2" s="5"/>
    </row>
    <row r="3" spans="1:27" ht="15" thickBot="1">
      <c r="A3" s="9" t="s">
        <v>785</v>
      </c>
      <c r="B3" s="10"/>
      <c r="C3" s="3"/>
      <c r="D3" s="11" t="s">
        <v>51</v>
      </c>
      <c r="E3" s="12"/>
      <c r="F3" s="12"/>
      <c r="G3" s="13"/>
      <c r="H3" s="3"/>
      <c r="I3" s="154" t="s">
        <v>786</v>
      </c>
      <c r="J3" s="154"/>
      <c r="K3" s="5"/>
      <c r="L3" s="155" t="s">
        <v>787</v>
      </c>
      <c r="M3" s="5"/>
      <c r="N3" s="155" t="s">
        <v>788</v>
      </c>
      <c r="O3" s="155"/>
      <c r="P3" s="5"/>
      <c r="Q3" s="155" t="s">
        <v>789</v>
      </c>
      <c r="R3" s="5"/>
      <c r="S3" s="155" t="s">
        <v>790</v>
      </c>
      <c r="T3" s="5"/>
      <c r="U3" s="5"/>
      <c r="V3" s="5"/>
      <c r="W3" s="5"/>
      <c r="X3" s="5"/>
    </row>
    <row r="4" spans="1:27" ht="15" thickBot="1">
      <c r="A4" s="9" t="s">
        <v>791</v>
      </c>
      <c r="B4" s="10"/>
      <c r="C4" s="3"/>
      <c r="D4" s="11" t="s">
        <v>52</v>
      </c>
      <c r="E4" s="12"/>
      <c r="F4" s="12"/>
      <c r="G4" s="13"/>
      <c r="H4" s="3"/>
      <c r="I4" s="154"/>
      <c r="J4" s="154"/>
      <c r="K4" s="5"/>
      <c r="L4" s="155"/>
      <c r="M4" s="5"/>
      <c r="N4" s="155"/>
      <c r="O4" s="155"/>
      <c r="P4" s="5"/>
      <c r="Q4" s="155"/>
      <c r="R4" s="5"/>
      <c r="S4" s="155"/>
      <c r="T4" s="5"/>
      <c r="U4" s="5"/>
      <c r="V4" s="5"/>
      <c r="W4" s="5"/>
      <c r="X4" s="5"/>
      <c r="AA4" s="100" t="s">
        <v>1739</v>
      </c>
    </row>
    <row r="5" spans="1:27" ht="15" thickBot="1">
      <c r="A5" s="14" t="s">
        <v>792</v>
      </c>
      <c r="B5" s="15" t="s">
        <v>793</v>
      </c>
      <c r="C5" s="3"/>
      <c r="D5" s="14" t="s">
        <v>53</v>
      </c>
      <c r="E5" s="16" t="s">
        <v>54</v>
      </c>
      <c r="F5" s="17" t="s">
        <v>55</v>
      </c>
      <c r="G5" s="18" t="s">
        <v>56</v>
      </c>
      <c r="H5" s="3"/>
      <c r="I5" s="156" t="s">
        <v>794</v>
      </c>
      <c r="J5" s="156" t="s">
        <v>795</v>
      </c>
      <c r="K5" s="5"/>
      <c r="L5" s="155"/>
      <c r="M5" s="5"/>
      <c r="N5" s="156" t="s">
        <v>796</v>
      </c>
      <c r="O5" s="156" t="s">
        <v>797</v>
      </c>
      <c r="P5" s="5"/>
      <c r="Q5" s="155"/>
      <c r="R5" s="5"/>
      <c r="S5" s="155"/>
      <c r="T5" s="5"/>
      <c r="U5" s="19" t="s">
        <v>1</v>
      </c>
      <c r="V5" s="20" t="s">
        <v>798</v>
      </c>
      <c r="W5" s="20" t="s">
        <v>799</v>
      </c>
      <c r="X5" s="20" t="s">
        <v>800</v>
      </c>
      <c r="AA5" s="100" t="s">
        <v>804</v>
      </c>
    </row>
    <row r="6" spans="1:27" ht="15" thickBot="1">
      <c r="A6" s="21" t="s">
        <v>801</v>
      </c>
      <c r="B6" s="22" t="s">
        <v>27</v>
      </c>
      <c r="C6" s="3"/>
      <c r="D6" s="157" t="s">
        <v>57</v>
      </c>
      <c r="E6" s="157" t="s">
        <v>58</v>
      </c>
      <c r="F6" s="102" t="s">
        <v>58</v>
      </c>
      <c r="G6" s="103" t="s">
        <v>59</v>
      </c>
      <c r="H6" s="3"/>
      <c r="I6" s="156"/>
      <c r="J6" s="156"/>
      <c r="K6" s="5"/>
      <c r="L6" s="155"/>
      <c r="M6" s="5"/>
      <c r="N6" s="156"/>
      <c r="O6" s="156"/>
      <c r="P6" s="5"/>
      <c r="Q6" s="155"/>
      <c r="R6" s="5"/>
      <c r="S6" s="155"/>
      <c r="T6" s="5"/>
      <c r="U6" s="23" t="s">
        <v>781</v>
      </c>
      <c r="V6" s="24" t="s">
        <v>802</v>
      </c>
      <c r="W6" s="24" t="str">
        <f>CONCATENATE(U6,V6)</f>
        <v>230101I</v>
      </c>
      <c r="X6" s="25" t="s">
        <v>782</v>
      </c>
      <c r="AA6" s="100" t="s">
        <v>760</v>
      </c>
    </row>
    <row r="7" spans="1:27" ht="15" thickBot="1">
      <c r="A7" s="21" t="s">
        <v>803</v>
      </c>
      <c r="B7" s="22" t="s">
        <v>22</v>
      </c>
      <c r="C7" s="3"/>
      <c r="D7" s="158"/>
      <c r="E7" s="159"/>
      <c r="F7" s="104" t="s">
        <v>60</v>
      </c>
      <c r="G7" s="105" t="s">
        <v>61</v>
      </c>
      <c r="H7" s="3"/>
      <c r="I7" s="26" t="s">
        <v>804</v>
      </c>
      <c r="J7" s="6" t="s">
        <v>37</v>
      </c>
      <c r="K7" s="5"/>
      <c r="L7" s="6" t="s">
        <v>805</v>
      </c>
      <c r="M7" s="5"/>
      <c r="N7" s="26" t="s">
        <v>802</v>
      </c>
      <c r="O7" s="6" t="s">
        <v>804</v>
      </c>
      <c r="P7" s="5"/>
      <c r="Q7" s="6" t="s">
        <v>802</v>
      </c>
      <c r="R7" s="5"/>
      <c r="S7" s="6" t="s">
        <v>804</v>
      </c>
      <c r="T7" s="5"/>
      <c r="U7" s="23" t="s">
        <v>781</v>
      </c>
      <c r="V7" s="24" t="s">
        <v>806</v>
      </c>
      <c r="W7" s="24" t="str">
        <f t="shared" ref="W7:W58" si="0">CONCATENATE(U7,V7)</f>
        <v>230101II</v>
      </c>
      <c r="X7" s="25" t="s">
        <v>782</v>
      </c>
      <c r="AA7" s="100" t="s">
        <v>809</v>
      </c>
    </row>
    <row r="8" spans="1:27" ht="15" thickBot="1">
      <c r="A8" s="27"/>
      <c r="B8" s="3"/>
      <c r="C8" s="3"/>
      <c r="D8" s="158"/>
      <c r="E8" s="157" t="s">
        <v>62</v>
      </c>
      <c r="F8" s="102" t="s">
        <v>63</v>
      </c>
      <c r="G8" s="103" t="s">
        <v>64</v>
      </c>
      <c r="H8" s="3"/>
      <c r="I8" s="26" t="s">
        <v>760</v>
      </c>
      <c r="J8" s="28" t="s">
        <v>918</v>
      </c>
      <c r="K8" s="6"/>
      <c r="L8" s="6">
        <v>1</v>
      </c>
      <c r="M8" s="5"/>
      <c r="N8" s="26" t="s">
        <v>806</v>
      </c>
      <c r="O8" s="6" t="s">
        <v>760</v>
      </c>
      <c r="P8" s="5"/>
      <c r="Q8" s="6" t="s">
        <v>806</v>
      </c>
      <c r="R8" s="5"/>
      <c r="S8" s="6" t="s">
        <v>760</v>
      </c>
      <c r="T8" s="5"/>
      <c r="U8" s="23" t="s">
        <v>781</v>
      </c>
      <c r="V8" s="24" t="s">
        <v>807</v>
      </c>
      <c r="W8" s="24" t="str">
        <f t="shared" si="0"/>
        <v>230101III</v>
      </c>
      <c r="X8" s="25" t="s">
        <v>782</v>
      </c>
      <c r="AA8" s="100" t="s">
        <v>813</v>
      </c>
    </row>
    <row r="9" spans="1:27" ht="15" thickBot="1">
      <c r="A9" s="9" t="s">
        <v>808</v>
      </c>
      <c r="B9" s="10"/>
      <c r="C9" s="3"/>
      <c r="D9" s="159"/>
      <c r="E9" s="159"/>
      <c r="F9" s="104" t="s">
        <v>65</v>
      </c>
      <c r="G9" s="105" t="s">
        <v>66</v>
      </c>
      <c r="H9" s="3"/>
      <c r="I9" s="26" t="s">
        <v>809</v>
      </c>
      <c r="J9" s="28" t="s">
        <v>919</v>
      </c>
      <c r="K9" s="6"/>
      <c r="L9" s="6" t="s">
        <v>810</v>
      </c>
      <c r="M9" s="5"/>
      <c r="N9" s="26" t="s">
        <v>807</v>
      </c>
      <c r="O9" s="6" t="s">
        <v>809</v>
      </c>
      <c r="P9" s="5"/>
      <c r="Q9" s="6" t="s">
        <v>807</v>
      </c>
      <c r="R9" s="5"/>
      <c r="S9" s="6" t="s">
        <v>809</v>
      </c>
      <c r="T9" s="5"/>
      <c r="U9" s="23" t="s">
        <v>781</v>
      </c>
      <c r="V9" s="24" t="s">
        <v>811</v>
      </c>
      <c r="W9" s="24" t="str">
        <f t="shared" si="0"/>
        <v>230101IV</v>
      </c>
      <c r="X9" s="25" t="s">
        <v>782</v>
      </c>
      <c r="AA9" s="100" t="s">
        <v>810</v>
      </c>
    </row>
    <row r="10" spans="1:27" ht="15" thickBot="1">
      <c r="A10" s="9" t="s">
        <v>812</v>
      </c>
      <c r="B10" s="10"/>
      <c r="C10" s="3"/>
      <c r="D10" s="157" t="s">
        <v>67</v>
      </c>
      <c r="E10" s="157" t="s">
        <v>68</v>
      </c>
      <c r="F10" s="102" t="s">
        <v>68</v>
      </c>
      <c r="G10" s="103" t="s">
        <v>69</v>
      </c>
      <c r="H10" s="3"/>
      <c r="I10" s="26" t="s">
        <v>813</v>
      </c>
      <c r="J10" s="28" t="s">
        <v>920</v>
      </c>
      <c r="K10" s="6"/>
      <c r="L10" s="6">
        <v>2</v>
      </c>
      <c r="M10" s="5"/>
      <c r="N10" s="6">
        <v>1</v>
      </c>
      <c r="O10" s="6" t="s">
        <v>26</v>
      </c>
      <c r="P10" s="5"/>
      <c r="Q10" s="6" t="s">
        <v>811</v>
      </c>
      <c r="R10" s="5"/>
      <c r="S10" s="6" t="s">
        <v>26</v>
      </c>
      <c r="T10" s="5"/>
      <c r="U10" s="23" t="s">
        <v>781</v>
      </c>
      <c r="V10" s="24" t="s">
        <v>814</v>
      </c>
      <c r="W10" s="24" t="str">
        <f t="shared" si="0"/>
        <v>230101V</v>
      </c>
      <c r="X10" s="25" t="s">
        <v>782</v>
      </c>
      <c r="AA10" s="100" t="s">
        <v>761</v>
      </c>
    </row>
    <row r="11" spans="1:27" ht="15" thickBot="1">
      <c r="A11" s="14" t="s">
        <v>792</v>
      </c>
      <c r="B11" s="15" t="s">
        <v>793</v>
      </c>
      <c r="C11" s="3"/>
      <c r="D11" s="158"/>
      <c r="E11" s="159"/>
      <c r="F11" s="104" t="s">
        <v>70</v>
      </c>
      <c r="G11" s="105" t="s">
        <v>71</v>
      </c>
      <c r="H11" s="3"/>
      <c r="I11" s="6" t="s">
        <v>810</v>
      </c>
      <c r="J11" s="6"/>
      <c r="K11" s="6"/>
      <c r="L11" s="6">
        <v>3</v>
      </c>
      <c r="M11" s="5"/>
      <c r="N11" s="6">
        <v>2</v>
      </c>
      <c r="O11" s="6" t="s">
        <v>815</v>
      </c>
      <c r="P11" s="5"/>
      <c r="Q11" s="6" t="s">
        <v>814</v>
      </c>
      <c r="R11" s="5"/>
      <c r="S11" s="6" t="s">
        <v>815</v>
      </c>
      <c r="T11" s="5"/>
      <c r="U11" s="23" t="s">
        <v>781</v>
      </c>
      <c r="V11" s="24" t="s">
        <v>816</v>
      </c>
      <c r="W11" s="24" t="str">
        <f t="shared" si="0"/>
        <v>230101VI</v>
      </c>
      <c r="X11" s="25" t="s">
        <v>782</v>
      </c>
      <c r="AA11" s="100">
        <v>2</v>
      </c>
    </row>
    <row r="12" spans="1:27" ht="15" thickBot="1">
      <c r="A12" s="21" t="s">
        <v>817</v>
      </c>
      <c r="B12" s="22">
        <v>10</v>
      </c>
      <c r="C12" s="3"/>
      <c r="D12" s="158"/>
      <c r="E12" s="157" t="s">
        <v>72</v>
      </c>
      <c r="F12" s="102" t="s">
        <v>73</v>
      </c>
      <c r="G12" s="103" t="s">
        <v>74</v>
      </c>
      <c r="H12" s="3"/>
      <c r="I12" s="6" t="s">
        <v>761</v>
      </c>
      <c r="J12" s="6"/>
      <c r="K12" s="6"/>
      <c r="L12" s="6">
        <v>4</v>
      </c>
      <c r="M12" s="5"/>
      <c r="N12" s="6">
        <v>3</v>
      </c>
      <c r="O12" s="6" t="s">
        <v>756</v>
      </c>
      <c r="P12" s="5"/>
      <c r="Q12" s="6" t="s">
        <v>816</v>
      </c>
      <c r="R12" s="5"/>
      <c r="S12" s="6" t="s">
        <v>756</v>
      </c>
      <c r="T12" s="5"/>
      <c r="U12" s="23" t="s">
        <v>781</v>
      </c>
      <c r="V12" s="24" t="s">
        <v>818</v>
      </c>
      <c r="W12" s="24" t="str">
        <f t="shared" si="0"/>
        <v>230101VII</v>
      </c>
      <c r="X12" s="25" t="s">
        <v>782</v>
      </c>
      <c r="AA12" s="100">
        <v>3</v>
      </c>
    </row>
    <row r="13" spans="1:27" ht="15" thickBot="1">
      <c r="A13" s="21" t="s">
        <v>819</v>
      </c>
      <c r="B13" s="22">
        <v>20</v>
      </c>
      <c r="C13" s="3"/>
      <c r="D13" s="158"/>
      <c r="E13" s="158"/>
      <c r="F13" s="102" t="s">
        <v>75</v>
      </c>
      <c r="G13" s="103" t="s">
        <v>76</v>
      </c>
      <c r="H13" s="3"/>
      <c r="I13" s="6">
        <v>2</v>
      </c>
      <c r="J13" s="6"/>
      <c r="K13" s="6"/>
      <c r="L13" s="6">
        <v>5</v>
      </c>
      <c r="M13" s="5"/>
      <c r="N13" s="6">
        <v>4</v>
      </c>
      <c r="O13" s="6" t="s">
        <v>820</v>
      </c>
      <c r="P13" s="5"/>
      <c r="Q13" s="6" t="s">
        <v>818</v>
      </c>
      <c r="R13" s="5"/>
      <c r="S13" s="6" t="s">
        <v>820</v>
      </c>
      <c r="T13" s="5"/>
      <c r="U13" s="23" t="s">
        <v>781</v>
      </c>
      <c r="V13" s="24" t="s">
        <v>821</v>
      </c>
      <c r="W13" s="24" t="str">
        <f t="shared" si="0"/>
        <v>230101VIII</v>
      </c>
      <c r="X13" s="25" t="s">
        <v>782</v>
      </c>
      <c r="AA13" s="100">
        <v>4</v>
      </c>
    </row>
    <row r="14" spans="1:27" ht="15" thickBot="1">
      <c r="A14" s="29" t="s">
        <v>822</v>
      </c>
      <c r="B14" s="30">
        <v>30</v>
      </c>
      <c r="C14" s="3"/>
      <c r="D14" s="158"/>
      <c r="E14" s="158"/>
      <c r="F14" s="102" t="s">
        <v>77</v>
      </c>
      <c r="G14" s="103" t="s">
        <v>78</v>
      </c>
      <c r="H14" s="3"/>
      <c r="I14" s="6">
        <v>3</v>
      </c>
      <c r="J14" s="6"/>
      <c r="K14" s="6"/>
      <c r="L14" s="6">
        <v>6</v>
      </c>
      <c r="M14" s="5"/>
      <c r="N14" s="6">
        <v>5</v>
      </c>
      <c r="O14" s="6" t="s">
        <v>22</v>
      </c>
      <c r="P14" s="5"/>
      <c r="Q14" s="6" t="s">
        <v>821</v>
      </c>
      <c r="R14" s="5"/>
      <c r="S14" s="6" t="s">
        <v>22</v>
      </c>
      <c r="T14" s="5"/>
      <c r="U14" s="23" t="s">
        <v>781</v>
      </c>
      <c r="V14" s="24" t="s">
        <v>823</v>
      </c>
      <c r="W14" s="24" t="str">
        <f t="shared" si="0"/>
        <v>230101IX</v>
      </c>
      <c r="X14" s="25" t="s">
        <v>782</v>
      </c>
      <c r="AA14" s="100">
        <v>5</v>
      </c>
    </row>
    <row r="15" spans="1:27" ht="15" thickBot="1">
      <c r="A15" s="31" t="s">
        <v>824</v>
      </c>
      <c r="B15" s="30">
        <v>40</v>
      </c>
      <c r="C15" s="3"/>
      <c r="D15" s="158"/>
      <c r="E15" s="158"/>
      <c r="F15" s="102" t="s">
        <v>79</v>
      </c>
      <c r="G15" s="103" t="s">
        <v>80</v>
      </c>
      <c r="H15" s="3"/>
      <c r="I15" s="6">
        <v>4</v>
      </c>
      <c r="J15" s="6"/>
      <c r="K15" s="6"/>
      <c r="L15" s="6">
        <v>7</v>
      </c>
      <c r="M15" s="5"/>
      <c r="N15" s="6">
        <v>6</v>
      </c>
      <c r="O15" s="6" t="s">
        <v>802</v>
      </c>
      <c r="P15" s="5"/>
      <c r="Q15" s="6" t="s">
        <v>823</v>
      </c>
      <c r="R15" s="5"/>
      <c r="S15" s="6" t="s">
        <v>802</v>
      </c>
      <c r="T15" s="5"/>
      <c r="U15" s="23" t="s">
        <v>781</v>
      </c>
      <c r="V15" s="24" t="s">
        <v>758</v>
      </c>
      <c r="W15" s="24" t="str">
        <f t="shared" si="0"/>
        <v>230101X</v>
      </c>
      <c r="X15" s="25" t="s">
        <v>782</v>
      </c>
      <c r="AA15" s="100">
        <v>6</v>
      </c>
    </row>
    <row r="16" spans="1:27" ht="15" thickBot="1">
      <c r="A16" s="21" t="s">
        <v>825</v>
      </c>
      <c r="B16" s="22">
        <v>99</v>
      </c>
      <c r="C16" s="3"/>
      <c r="D16" s="159"/>
      <c r="E16" s="159"/>
      <c r="F16" s="104" t="s">
        <v>81</v>
      </c>
      <c r="G16" s="105" t="s">
        <v>82</v>
      </c>
      <c r="H16" s="3"/>
      <c r="I16" s="6">
        <v>5</v>
      </c>
      <c r="J16" s="6"/>
      <c r="K16" s="6"/>
      <c r="L16" s="6">
        <v>8</v>
      </c>
      <c r="M16" s="5"/>
      <c r="N16" s="6">
        <v>7</v>
      </c>
      <c r="O16" s="6" t="s">
        <v>826</v>
      </c>
      <c r="P16" s="5"/>
      <c r="Q16" s="6" t="s">
        <v>758</v>
      </c>
      <c r="R16" s="5"/>
      <c r="S16" s="6" t="s">
        <v>826</v>
      </c>
      <c r="T16" s="5"/>
      <c r="U16" s="23" t="s">
        <v>781</v>
      </c>
      <c r="V16" s="24" t="s">
        <v>827</v>
      </c>
      <c r="W16" s="24" t="str">
        <f t="shared" si="0"/>
        <v>230101XI</v>
      </c>
      <c r="X16" s="25" t="s">
        <v>782</v>
      </c>
      <c r="AA16" s="100">
        <v>7</v>
      </c>
    </row>
    <row r="17" spans="1:27" ht="15" thickBot="1">
      <c r="A17" s="27"/>
      <c r="B17" s="3"/>
      <c r="C17" s="3"/>
      <c r="D17" s="157" t="s">
        <v>83</v>
      </c>
      <c r="E17" s="157" t="s">
        <v>83</v>
      </c>
      <c r="F17" s="102" t="s">
        <v>83</v>
      </c>
      <c r="G17" s="103" t="s">
        <v>84</v>
      </c>
      <c r="H17" s="3"/>
      <c r="I17" s="6">
        <v>6</v>
      </c>
      <c r="J17" s="6"/>
      <c r="K17" s="6"/>
      <c r="L17" s="6">
        <v>9</v>
      </c>
      <c r="M17" s="5"/>
      <c r="N17" s="6">
        <v>8</v>
      </c>
      <c r="O17" s="6" t="s">
        <v>36</v>
      </c>
      <c r="P17" s="5"/>
      <c r="Q17" s="6" t="s">
        <v>827</v>
      </c>
      <c r="R17" s="5"/>
      <c r="S17" s="6" t="s">
        <v>36</v>
      </c>
      <c r="T17" s="5"/>
      <c r="U17" s="23" t="s">
        <v>781</v>
      </c>
      <c r="V17" s="24" t="s">
        <v>828</v>
      </c>
      <c r="W17" s="24" t="str">
        <f t="shared" si="0"/>
        <v>230101XII</v>
      </c>
      <c r="X17" s="25" t="s">
        <v>782</v>
      </c>
      <c r="AA17" s="100">
        <v>8</v>
      </c>
    </row>
    <row r="18" spans="1:27" ht="15" thickBot="1">
      <c r="A18" s="32" t="s">
        <v>829</v>
      </c>
      <c r="B18" s="33"/>
      <c r="C18" s="3"/>
      <c r="D18" s="158"/>
      <c r="E18" s="158"/>
      <c r="F18" s="102" t="s">
        <v>85</v>
      </c>
      <c r="G18" s="103" t="s">
        <v>86</v>
      </c>
      <c r="H18" s="3"/>
      <c r="I18" s="6">
        <v>7</v>
      </c>
      <c r="J18" s="6"/>
      <c r="K18" s="6"/>
      <c r="L18" s="6">
        <v>10</v>
      </c>
      <c r="M18" s="5"/>
      <c r="N18" s="6">
        <v>9</v>
      </c>
      <c r="O18" s="6" t="s">
        <v>830</v>
      </c>
      <c r="P18" s="5"/>
      <c r="Q18" s="6" t="s">
        <v>828</v>
      </c>
      <c r="R18" s="5"/>
      <c r="S18" s="6" t="s">
        <v>830</v>
      </c>
      <c r="T18" s="5"/>
      <c r="U18" s="23" t="s">
        <v>781</v>
      </c>
      <c r="V18" s="24" t="s">
        <v>831</v>
      </c>
      <c r="W18" s="24" t="str">
        <f t="shared" si="0"/>
        <v>230101XIII</v>
      </c>
      <c r="X18" s="25" t="s">
        <v>782</v>
      </c>
      <c r="AA18" s="100">
        <v>9</v>
      </c>
    </row>
    <row r="19" spans="1:27" ht="15" thickBot="1">
      <c r="A19" s="34" t="s">
        <v>832</v>
      </c>
      <c r="B19" s="35"/>
      <c r="C19" s="3"/>
      <c r="D19" s="158"/>
      <c r="E19" s="158"/>
      <c r="F19" s="102" t="s">
        <v>87</v>
      </c>
      <c r="G19" s="103" t="s">
        <v>88</v>
      </c>
      <c r="H19" s="3"/>
      <c r="I19" s="6">
        <v>8</v>
      </c>
      <c r="J19" s="6"/>
      <c r="K19" s="6"/>
      <c r="L19" s="6">
        <v>11</v>
      </c>
      <c r="M19" s="5"/>
      <c r="N19" s="6">
        <v>10</v>
      </c>
      <c r="O19" s="6" t="s">
        <v>27</v>
      </c>
      <c r="P19" s="5"/>
      <c r="Q19" s="6" t="s">
        <v>831</v>
      </c>
      <c r="R19" s="5"/>
      <c r="S19" s="6" t="s">
        <v>27</v>
      </c>
      <c r="T19" s="5"/>
      <c r="U19" s="23" t="s">
        <v>781</v>
      </c>
      <c r="V19" s="24" t="s">
        <v>833</v>
      </c>
      <c r="W19" s="24" t="str">
        <f t="shared" si="0"/>
        <v>230101XIV</v>
      </c>
      <c r="X19" s="25" t="s">
        <v>782</v>
      </c>
      <c r="AA19" s="100">
        <v>10</v>
      </c>
    </row>
    <row r="20" spans="1:27" ht="15" thickBot="1">
      <c r="A20" s="36" t="s">
        <v>792</v>
      </c>
      <c r="B20" s="15" t="s">
        <v>793</v>
      </c>
      <c r="C20" s="3"/>
      <c r="D20" s="158"/>
      <c r="E20" s="159"/>
      <c r="F20" s="104" t="s">
        <v>89</v>
      </c>
      <c r="G20" s="105" t="s">
        <v>90</v>
      </c>
      <c r="H20" s="3"/>
      <c r="I20" s="6">
        <v>9</v>
      </c>
      <c r="J20" s="6"/>
      <c r="K20" s="6"/>
      <c r="L20" s="6">
        <v>12</v>
      </c>
      <c r="M20" s="5"/>
      <c r="N20" s="6">
        <v>11</v>
      </c>
      <c r="O20" s="37" t="s">
        <v>28</v>
      </c>
      <c r="P20" s="5"/>
      <c r="Q20" s="6" t="s">
        <v>833</v>
      </c>
      <c r="R20" s="5"/>
      <c r="S20" s="6" t="s">
        <v>28</v>
      </c>
      <c r="T20" s="5"/>
      <c r="U20" s="23" t="s">
        <v>781</v>
      </c>
      <c r="V20" s="24" t="s">
        <v>834</v>
      </c>
      <c r="W20" s="24" t="str">
        <f t="shared" si="0"/>
        <v>230101XV</v>
      </c>
      <c r="X20" s="25" t="s">
        <v>782</v>
      </c>
      <c r="AA20" s="100">
        <v>11</v>
      </c>
    </row>
    <row r="21" spans="1:27" ht="15" thickBot="1">
      <c r="A21" s="29" t="s">
        <v>835</v>
      </c>
      <c r="B21" s="22">
        <v>10</v>
      </c>
      <c r="C21" s="3"/>
      <c r="D21" s="158"/>
      <c r="E21" s="157" t="s">
        <v>91</v>
      </c>
      <c r="F21" s="102" t="s">
        <v>92</v>
      </c>
      <c r="G21" s="103" t="s">
        <v>93</v>
      </c>
      <c r="H21" s="3"/>
      <c r="I21" s="6">
        <v>10</v>
      </c>
      <c r="J21" s="6"/>
      <c r="K21" s="6"/>
      <c r="L21" s="6">
        <v>13</v>
      </c>
      <c r="M21" s="5"/>
      <c r="N21" s="6">
        <v>12</v>
      </c>
      <c r="O21" s="5"/>
      <c r="P21" s="5"/>
      <c r="Q21" s="6" t="s">
        <v>834</v>
      </c>
      <c r="R21" s="5"/>
      <c r="S21" s="6" t="s">
        <v>757</v>
      </c>
      <c r="T21" s="5"/>
      <c r="U21" s="23" t="s">
        <v>781</v>
      </c>
      <c r="V21" s="24" t="s">
        <v>836</v>
      </c>
      <c r="W21" s="24" t="str">
        <f t="shared" si="0"/>
        <v>230101XVI</v>
      </c>
      <c r="X21" s="25" t="s">
        <v>782</v>
      </c>
      <c r="AA21" s="100">
        <v>12</v>
      </c>
    </row>
    <row r="22" spans="1:27" ht="15" thickBot="1">
      <c r="A22" s="29" t="s">
        <v>837</v>
      </c>
      <c r="B22" s="22">
        <v>20</v>
      </c>
      <c r="C22" s="3"/>
      <c r="D22" s="158"/>
      <c r="E22" s="158"/>
      <c r="F22" s="102" t="s">
        <v>94</v>
      </c>
      <c r="G22" s="103" t="s">
        <v>95</v>
      </c>
      <c r="H22" s="3"/>
      <c r="I22" s="6">
        <v>11</v>
      </c>
      <c r="J22" s="6"/>
      <c r="K22" s="6"/>
      <c r="L22" s="6">
        <v>14</v>
      </c>
      <c r="M22" s="5"/>
      <c r="N22" s="6">
        <v>13</v>
      </c>
      <c r="O22" s="5"/>
      <c r="P22" s="5"/>
      <c r="Q22" s="6" t="s">
        <v>836</v>
      </c>
      <c r="R22" s="5"/>
      <c r="S22" s="6" t="s">
        <v>838</v>
      </c>
      <c r="T22" s="5"/>
      <c r="U22" s="23" t="s">
        <v>781</v>
      </c>
      <c r="V22" s="24" t="s">
        <v>839</v>
      </c>
      <c r="W22" s="24" t="str">
        <f t="shared" si="0"/>
        <v>230101XVII</v>
      </c>
      <c r="X22" s="25" t="s">
        <v>782</v>
      </c>
      <c r="AA22" s="100">
        <v>13</v>
      </c>
    </row>
    <row r="23" spans="1:27" ht="15" thickBot="1">
      <c r="A23" s="29" t="s">
        <v>822</v>
      </c>
      <c r="B23" s="22">
        <v>30</v>
      </c>
      <c r="C23" s="3"/>
      <c r="D23" s="158"/>
      <c r="E23" s="159"/>
      <c r="F23" s="104" t="s">
        <v>96</v>
      </c>
      <c r="G23" s="105" t="s">
        <v>97</v>
      </c>
      <c r="H23" s="3"/>
      <c r="I23" s="6">
        <v>12</v>
      </c>
      <c r="J23" s="6"/>
      <c r="K23" s="6"/>
      <c r="L23" s="6">
        <v>15</v>
      </c>
      <c r="M23" s="5"/>
      <c r="N23" s="6">
        <v>14</v>
      </c>
      <c r="O23" s="5"/>
      <c r="P23" s="5"/>
      <c r="Q23" s="6" t="s">
        <v>839</v>
      </c>
      <c r="R23" s="5"/>
      <c r="S23" s="37" t="s">
        <v>840</v>
      </c>
      <c r="T23" s="5"/>
      <c r="U23" s="23" t="s">
        <v>781</v>
      </c>
      <c r="V23" s="24" t="s">
        <v>841</v>
      </c>
      <c r="W23" s="24" t="str">
        <f t="shared" si="0"/>
        <v>230101XVIII</v>
      </c>
      <c r="X23" s="25" t="s">
        <v>782</v>
      </c>
      <c r="AA23" s="100">
        <v>14</v>
      </c>
    </row>
    <row r="24" spans="1:27" ht="15" thickBot="1">
      <c r="A24" s="29" t="s">
        <v>778</v>
      </c>
      <c r="B24" s="22">
        <v>40</v>
      </c>
      <c r="C24" s="3"/>
      <c r="D24" s="158"/>
      <c r="E24" s="157" t="s">
        <v>98</v>
      </c>
      <c r="F24" s="102" t="s">
        <v>98</v>
      </c>
      <c r="G24" s="103" t="s">
        <v>99</v>
      </c>
      <c r="H24" s="3"/>
      <c r="I24" s="6">
        <v>13</v>
      </c>
      <c r="J24" s="6"/>
      <c r="K24" s="6"/>
      <c r="L24" s="6">
        <v>16</v>
      </c>
      <c r="M24" s="5"/>
      <c r="N24" s="6">
        <v>15</v>
      </c>
      <c r="O24" s="5"/>
      <c r="P24" s="5"/>
      <c r="Q24" s="6" t="s">
        <v>841</v>
      </c>
      <c r="R24" s="5"/>
      <c r="S24" s="6" t="s">
        <v>921</v>
      </c>
      <c r="T24" s="5"/>
      <c r="U24" s="38" t="s">
        <v>781</v>
      </c>
      <c r="V24" s="39" t="s">
        <v>842</v>
      </c>
      <c r="W24" s="39" t="str">
        <f t="shared" si="0"/>
        <v>230101XIX</v>
      </c>
      <c r="X24" s="40" t="s">
        <v>782</v>
      </c>
      <c r="AA24" s="100">
        <v>15</v>
      </c>
    </row>
    <row r="25" spans="1:27" ht="15" thickBot="1">
      <c r="A25" s="29" t="s">
        <v>843</v>
      </c>
      <c r="B25" s="22">
        <v>99</v>
      </c>
      <c r="C25" s="3"/>
      <c r="D25" s="159"/>
      <c r="E25" s="159"/>
      <c r="F25" s="104" t="s">
        <v>100</v>
      </c>
      <c r="G25" s="105" t="s">
        <v>101</v>
      </c>
      <c r="H25" s="3"/>
      <c r="I25" s="6">
        <v>14</v>
      </c>
      <c r="J25" s="6"/>
      <c r="K25" s="6"/>
      <c r="L25" s="6">
        <v>17</v>
      </c>
      <c r="M25" s="5"/>
      <c r="N25" s="6">
        <v>16</v>
      </c>
      <c r="O25" s="5"/>
      <c r="P25" s="5"/>
      <c r="Q25" s="6" t="s">
        <v>842</v>
      </c>
      <c r="R25" s="5"/>
      <c r="S25" s="6" t="s">
        <v>922</v>
      </c>
      <c r="T25" s="5"/>
      <c r="U25" s="41" t="s">
        <v>780</v>
      </c>
      <c r="V25" s="42" t="s">
        <v>844</v>
      </c>
      <c r="W25" s="42" t="str">
        <f t="shared" si="0"/>
        <v>210701D-1</v>
      </c>
      <c r="X25" s="43" t="s">
        <v>845</v>
      </c>
      <c r="AA25" s="100">
        <v>16</v>
      </c>
    </row>
    <row r="26" spans="1:27" ht="15" thickBot="1">
      <c r="A26" s="27"/>
      <c r="B26" s="3"/>
      <c r="C26" s="3"/>
      <c r="D26" s="157" t="s">
        <v>102</v>
      </c>
      <c r="E26" s="157" t="s">
        <v>103</v>
      </c>
      <c r="F26" s="102" t="s">
        <v>103</v>
      </c>
      <c r="G26" s="103" t="s">
        <v>104</v>
      </c>
      <c r="H26" s="3"/>
      <c r="I26" s="6">
        <v>15</v>
      </c>
      <c r="J26" s="5"/>
      <c r="K26" s="6"/>
      <c r="L26" s="6">
        <v>18</v>
      </c>
      <c r="M26" s="5"/>
      <c r="N26" s="6">
        <v>17</v>
      </c>
      <c r="O26" s="5"/>
      <c r="P26" s="5"/>
      <c r="Q26" s="6" t="s">
        <v>846</v>
      </c>
      <c r="R26" s="5"/>
      <c r="S26" s="6" t="s">
        <v>923</v>
      </c>
      <c r="T26" s="5"/>
      <c r="U26" s="23" t="s">
        <v>780</v>
      </c>
      <c r="V26" s="24" t="s">
        <v>847</v>
      </c>
      <c r="W26" s="24" t="str">
        <f t="shared" si="0"/>
        <v>210701D-2</v>
      </c>
      <c r="X26" s="44" t="s">
        <v>845</v>
      </c>
      <c r="AA26" s="100">
        <v>17</v>
      </c>
    </row>
    <row r="27" spans="1:27" ht="15" thickBot="1">
      <c r="A27" s="52" t="s">
        <v>859</v>
      </c>
      <c r="B27" s="10"/>
      <c r="C27" s="3"/>
      <c r="D27" s="158"/>
      <c r="E27" s="158"/>
      <c r="F27" s="102" t="s">
        <v>105</v>
      </c>
      <c r="G27" s="103" t="s">
        <v>106</v>
      </c>
      <c r="H27" s="3"/>
      <c r="I27" s="6">
        <v>16</v>
      </c>
      <c r="J27" s="6"/>
      <c r="K27" s="6"/>
      <c r="L27" s="6">
        <v>19</v>
      </c>
      <c r="M27" s="5"/>
      <c r="N27" s="6">
        <v>18</v>
      </c>
      <c r="O27" s="5"/>
      <c r="P27" s="5"/>
      <c r="Q27" s="6" t="s">
        <v>848</v>
      </c>
      <c r="R27" s="5"/>
      <c r="S27" s="6" t="s">
        <v>924</v>
      </c>
      <c r="T27" s="5"/>
      <c r="U27" s="23" t="s">
        <v>780</v>
      </c>
      <c r="V27" s="24" t="s">
        <v>849</v>
      </c>
      <c r="W27" s="24" t="str">
        <f t="shared" si="0"/>
        <v>210701D-3</v>
      </c>
      <c r="X27" s="44" t="s">
        <v>845</v>
      </c>
      <c r="AA27" s="100">
        <v>18</v>
      </c>
    </row>
    <row r="28" spans="1:27" ht="15" thickBot="1">
      <c r="A28" s="52" t="s">
        <v>860</v>
      </c>
      <c r="B28" s="10"/>
      <c r="C28" s="3"/>
      <c r="D28" s="158"/>
      <c r="E28" s="159"/>
      <c r="F28" s="104" t="s">
        <v>107</v>
      </c>
      <c r="G28" s="105" t="s">
        <v>108</v>
      </c>
      <c r="H28" s="3"/>
      <c r="I28" s="6">
        <v>17</v>
      </c>
      <c r="J28" s="6"/>
      <c r="K28" s="6"/>
      <c r="L28" s="6">
        <v>20</v>
      </c>
      <c r="M28" s="5"/>
      <c r="N28" s="6">
        <v>19</v>
      </c>
      <c r="O28" s="5"/>
      <c r="P28" s="5"/>
      <c r="Q28" s="6" t="s">
        <v>850</v>
      </c>
      <c r="R28" s="5"/>
      <c r="S28" s="6" t="s">
        <v>925</v>
      </c>
      <c r="T28" s="5"/>
      <c r="U28" s="23" t="s">
        <v>780</v>
      </c>
      <c r="V28" s="24" t="s">
        <v>851</v>
      </c>
      <c r="W28" s="24" t="str">
        <f t="shared" si="0"/>
        <v>210701P-1</v>
      </c>
      <c r="X28" s="44" t="s">
        <v>845</v>
      </c>
      <c r="AA28" s="100">
        <v>19</v>
      </c>
    </row>
    <row r="29" spans="1:27" ht="15" thickBot="1">
      <c r="A29" s="56" t="s">
        <v>792</v>
      </c>
      <c r="B29" s="57" t="s">
        <v>793</v>
      </c>
      <c r="C29" s="3"/>
      <c r="D29" s="158"/>
      <c r="E29" s="157" t="s">
        <v>109</v>
      </c>
      <c r="F29" s="102" t="s">
        <v>109</v>
      </c>
      <c r="G29" s="103" t="s">
        <v>110</v>
      </c>
      <c r="H29" s="3"/>
      <c r="I29" s="6">
        <v>18</v>
      </c>
      <c r="J29" s="6"/>
      <c r="K29" s="6"/>
      <c r="L29" s="6">
        <v>21</v>
      </c>
      <c r="M29" s="5"/>
      <c r="N29" s="6">
        <v>20</v>
      </c>
      <c r="O29" s="5"/>
      <c r="P29" s="5"/>
      <c r="Q29" s="37" t="s">
        <v>852</v>
      </c>
      <c r="R29" s="5"/>
      <c r="S29" s="6" t="s">
        <v>926</v>
      </c>
      <c r="T29" s="5"/>
      <c r="U29" s="23" t="s">
        <v>780</v>
      </c>
      <c r="V29" s="24" t="s">
        <v>853</v>
      </c>
      <c r="W29" s="24" t="str">
        <f t="shared" si="0"/>
        <v>210701T-1</v>
      </c>
      <c r="X29" s="44" t="s">
        <v>845</v>
      </c>
      <c r="AA29" s="100">
        <v>20</v>
      </c>
    </row>
    <row r="30" spans="1:27" ht="15" thickBot="1">
      <c r="A30" s="116" t="s">
        <v>883</v>
      </c>
      <c r="B30" s="117" t="s">
        <v>40</v>
      </c>
      <c r="C30" s="3"/>
      <c r="D30" s="158"/>
      <c r="E30" s="159"/>
      <c r="F30" s="104" t="s">
        <v>111</v>
      </c>
      <c r="G30" s="105" t="s">
        <v>112</v>
      </c>
      <c r="H30" s="3"/>
      <c r="I30" s="6">
        <v>19</v>
      </c>
      <c r="J30" s="6"/>
      <c r="K30" s="6"/>
      <c r="L30" s="6">
        <v>22</v>
      </c>
      <c r="M30" s="5"/>
      <c r="N30" s="6">
        <v>21</v>
      </c>
      <c r="O30" s="5"/>
      <c r="P30" s="5"/>
      <c r="Q30" s="5"/>
      <c r="R30" s="5"/>
      <c r="S30" s="6" t="s">
        <v>927</v>
      </c>
      <c r="T30" s="5"/>
      <c r="U30" s="23" t="s">
        <v>780</v>
      </c>
      <c r="V30" s="24" t="s">
        <v>854</v>
      </c>
      <c r="W30" s="24" t="str">
        <f t="shared" si="0"/>
        <v>210701A-1</v>
      </c>
      <c r="X30" s="44" t="s">
        <v>845</v>
      </c>
      <c r="AA30" s="100">
        <v>21</v>
      </c>
    </row>
    <row r="31" spans="1:27" ht="15" thickBot="1">
      <c r="A31" s="116" t="s">
        <v>884</v>
      </c>
      <c r="B31" s="117" t="s">
        <v>24</v>
      </c>
      <c r="C31" s="3"/>
      <c r="D31" s="158"/>
      <c r="E31" s="157" t="s">
        <v>113</v>
      </c>
      <c r="F31" s="102" t="s">
        <v>114</v>
      </c>
      <c r="G31" s="103" t="s">
        <v>115</v>
      </c>
      <c r="H31" s="3"/>
      <c r="I31" s="6">
        <v>20</v>
      </c>
      <c r="J31" s="6"/>
      <c r="K31" s="6"/>
      <c r="L31" s="6">
        <v>23</v>
      </c>
      <c r="M31" s="5"/>
      <c r="N31" s="6">
        <v>22</v>
      </c>
      <c r="O31" s="5"/>
      <c r="P31" s="5"/>
      <c r="Q31" s="5"/>
      <c r="R31" s="5"/>
      <c r="S31" s="6" t="s">
        <v>928</v>
      </c>
      <c r="T31" s="5"/>
      <c r="U31" s="38" t="s">
        <v>780</v>
      </c>
      <c r="V31" s="39" t="s">
        <v>855</v>
      </c>
      <c r="W31" s="39" t="str">
        <f t="shared" si="0"/>
        <v>210701AUX</v>
      </c>
      <c r="X31" s="45" t="s">
        <v>845</v>
      </c>
      <c r="AA31" s="100">
        <v>22</v>
      </c>
    </row>
    <row r="32" spans="1:27" ht="15" thickBot="1">
      <c r="A32" s="116" t="s">
        <v>885</v>
      </c>
      <c r="B32" s="117" t="s">
        <v>43</v>
      </c>
      <c r="C32" s="3"/>
      <c r="D32" s="158"/>
      <c r="E32" s="158"/>
      <c r="F32" s="102" t="s">
        <v>116</v>
      </c>
      <c r="G32" s="103" t="s">
        <v>117</v>
      </c>
      <c r="H32" s="3"/>
      <c r="I32" s="6">
        <v>21</v>
      </c>
      <c r="J32" s="6"/>
      <c r="K32" s="6"/>
      <c r="L32" s="6">
        <v>24</v>
      </c>
      <c r="M32" s="5"/>
      <c r="N32" s="6">
        <v>23</v>
      </c>
      <c r="O32" s="5"/>
      <c r="P32" s="5"/>
      <c r="Q32" s="5"/>
      <c r="R32" s="5"/>
      <c r="S32" s="6" t="s">
        <v>929</v>
      </c>
      <c r="T32" s="5"/>
      <c r="U32" s="41" t="s">
        <v>779</v>
      </c>
      <c r="V32" s="42" t="s">
        <v>802</v>
      </c>
      <c r="W32" s="42" t="str">
        <f t="shared" si="0"/>
        <v>170201I</v>
      </c>
      <c r="X32" s="43" t="s">
        <v>856</v>
      </c>
      <c r="AA32" s="100">
        <v>23</v>
      </c>
    </row>
    <row r="33" spans="1:27" ht="15" thickBot="1">
      <c r="A33" s="116" t="s">
        <v>886</v>
      </c>
      <c r="B33" s="117" t="s">
        <v>46</v>
      </c>
      <c r="C33" s="3"/>
      <c r="D33" s="158"/>
      <c r="E33" s="158"/>
      <c r="F33" s="102" t="s">
        <v>118</v>
      </c>
      <c r="G33" s="103" t="s">
        <v>119</v>
      </c>
      <c r="H33" s="3"/>
      <c r="I33" s="6">
        <v>22</v>
      </c>
      <c r="J33" s="6"/>
      <c r="K33" s="6"/>
      <c r="L33" s="37">
        <v>25</v>
      </c>
      <c r="M33" s="5"/>
      <c r="N33" s="6">
        <v>24</v>
      </c>
      <c r="O33" s="5"/>
      <c r="P33" s="5"/>
      <c r="Q33" s="5"/>
      <c r="R33" s="5"/>
      <c r="S33" s="6" t="s">
        <v>930</v>
      </c>
      <c r="T33" s="5"/>
      <c r="U33" s="46" t="s">
        <v>779</v>
      </c>
      <c r="V33" s="24" t="s">
        <v>806</v>
      </c>
      <c r="W33" s="24" t="str">
        <f t="shared" si="0"/>
        <v>170201II</v>
      </c>
      <c r="X33" s="44" t="s">
        <v>856</v>
      </c>
      <c r="AA33" s="100">
        <v>24</v>
      </c>
    </row>
    <row r="34" spans="1:27" ht="15" thickBot="1">
      <c r="A34" s="116" t="s">
        <v>887</v>
      </c>
      <c r="B34" s="117" t="s">
        <v>48</v>
      </c>
      <c r="C34" s="3"/>
      <c r="D34" s="159"/>
      <c r="E34" s="159"/>
      <c r="F34" s="104" t="s">
        <v>113</v>
      </c>
      <c r="G34" s="105" t="s">
        <v>120</v>
      </c>
      <c r="H34" s="3"/>
      <c r="I34" s="6">
        <v>23</v>
      </c>
      <c r="J34" s="6"/>
      <c r="K34" s="6"/>
      <c r="L34" s="6"/>
      <c r="M34" s="5"/>
      <c r="N34" s="6">
        <v>25</v>
      </c>
      <c r="O34" s="5"/>
      <c r="P34" s="5"/>
      <c r="Q34" s="5"/>
      <c r="R34" s="5"/>
      <c r="S34" s="6" t="s">
        <v>931</v>
      </c>
      <c r="T34" s="5"/>
      <c r="U34" s="46" t="s">
        <v>779</v>
      </c>
      <c r="V34" s="24" t="s">
        <v>807</v>
      </c>
      <c r="W34" s="24" t="str">
        <f t="shared" si="0"/>
        <v>170201III</v>
      </c>
      <c r="X34" s="44" t="s">
        <v>856</v>
      </c>
      <c r="AA34" s="100">
        <v>25</v>
      </c>
    </row>
    <row r="35" spans="1:27" ht="15" thickBot="1">
      <c r="A35" s="116" t="s">
        <v>888</v>
      </c>
      <c r="B35" s="117" t="s">
        <v>29</v>
      </c>
      <c r="C35" s="3"/>
      <c r="D35" s="157" t="s">
        <v>121</v>
      </c>
      <c r="E35" s="157" t="s">
        <v>122</v>
      </c>
      <c r="F35" s="102" t="s">
        <v>123</v>
      </c>
      <c r="G35" s="103" t="s">
        <v>124</v>
      </c>
      <c r="H35" s="3"/>
      <c r="I35" s="6">
        <v>24</v>
      </c>
      <c r="J35" s="6"/>
      <c r="K35" s="6"/>
      <c r="L35" s="6"/>
      <c r="M35" s="5"/>
      <c r="N35" s="6">
        <v>26</v>
      </c>
      <c r="O35" s="5"/>
      <c r="P35" s="5"/>
      <c r="Q35" s="5"/>
      <c r="R35" s="5"/>
      <c r="S35" s="6" t="s">
        <v>932</v>
      </c>
      <c r="T35" s="5"/>
      <c r="U35" s="46" t="s">
        <v>779</v>
      </c>
      <c r="V35" s="24" t="s">
        <v>811</v>
      </c>
      <c r="W35" s="24" t="str">
        <f t="shared" si="0"/>
        <v>170201IV</v>
      </c>
      <c r="X35" s="44" t="s">
        <v>856</v>
      </c>
      <c r="AA35" s="100">
        <v>26</v>
      </c>
    </row>
    <row r="36" spans="1:27" ht="15" thickBot="1">
      <c r="A36" s="116" t="s">
        <v>889</v>
      </c>
      <c r="B36" s="117" t="s">
        <v>50</v>
      </c>
      <c r="C36" s="3"/>
      <c r="D36" s="158"/>
      <c r="E36" s="158"/>
      <c r="F36" s="102" t="s">
        <v>121</v>
      </c>
      <c r="G36" s="103" t="s">
        <v>125</v>
      </c>
      <c r="H36" s="3"/>
      <c r="I36" s="6">
        <v>25</v>
      </c>
      <c r="J36" s="6"/>
      <c r="K36" s="6"/>
      <c r="L36" s="6"/>
      <c r="M36" s="5"/>
      <c r="N36" s="6">
        <v>27</v>
      </c>
      <c r="O36" s="5"/>
      <c r="P36" s="5"/>
      <c r="Q36" s="5"/>
      <c r="R36" s="5"/>
      <c r="S36" s="6" t="s">
        <v>933</v>
      </c>
      <c r="T36" s="5"/>
      <c r="U36" s="46" t="s">
        <v>779</v>
      </c>
      <c r="V36" s="24" t="s">
        <v>814</v>
      </c>
      <c r="W36" s="24" t="str">
        <f t="shared" si="0"/>
        <v>170201V</v>
      </c>
      <c r="X36" s="44" t="s">
        <v>856</v>
      </c>
      <c r="AA36" s="100">
        <v>27</v>
      </c>
    </row>
    <row r="37" spans="1:27" ht="15" thickBot="1">
      <c r="A37" s="116" t="s">
        <v>1798</v>
      </c>
      <c r="B37" s="117" t="s">
        <v>1795</v>
      </c>
      <c r="C37" s="3"/>
      <c r="D37" s="158"/>
      <c r="E37" s="158"/>
      <c r="F37" s="102" t="s">
        <v>126</v>
      </c>
      <c r="G37" s="103" t="s">
        <v>127</v>
      </c>
      <c r="H37" s="3"/>
      <c r="I37" s="6">
        <v>26</v>
      </c>
      <c r="J37" s="6"/>
      <c r="K37" s="6"/>
      <c r="L37" s="6"/>
      <c r="M37" s="5"/>
      <c r="N37" s="6">
        <v>28</v>
      </c>
      <c r="O37" s="5"/>
      <c r="P37" s="5"/>
      <c r="Q37" s="5"/>
      <c r="R37" s="5"/>
      <c r="S37" s="6" t="s">
        <v>934</v>
      </c>
      <c r="T37" s="5"/>
      <c r="U37" s="46" t="s">
        <v>779</v>
      </c>
      <c r="V37" s="24" t="s">
        <v>816</v>
      </c>
      <c r="W37" s="24" t="str">
        <f t="shared" si="0"/>
        <v>170201VI</v>
      </c>
      <c r="X37" s="44" t="s">
        <v>856</v>
      </c>
      <c r="AA37" s="100">
        <v>28</v>
      </c>
    </row>
    <row r="38" spans="1:27" ht="15" thickBot="1">
      <c r="A38" s="116" t="s">
        <v>1798</v>
      </c>
      <c r="B38" s="117" t="s">
        <v>1797</v>
      </c>
      <c r="C38" s="3"/>
      <c r="D38" s="158"/>
      <c r="E38" s="158"/>
      <c r="F38" s="102" t="s">
        <v>128</v>
      </c>
      <c r="G38" s="103" t="s">
        <v>129</v>
      </c>
      <c r="H38" s="3"/>
      <c r="I38" s="6">
        <v>27</v>
      </c>
      <c r="J38" s="6"/>
      <c r="K38" s="6"/>
      <c r="L38" s="6"/>
      <c r="M38" s="5"/>
      <c r="N38" s="6">
        <v>29</v>
      </c>
      <c r="O38" s="5"/>
      <c r="P38" s="5"/>
      <c r="Q38" s="5"/>
      <c r="R38" s="5"/>
      <c r="S38" s="6" t="s">
        <v>935</v>
      </c>
      <c r="T38" s="5"/>
      <c r="U38" s="47" t="s">
        <v>779</v>
      </c>
      <c r="V38" s="39" t="s">
        <v>818</v>
      </c>
      <c r="W38" s="39" t="str">
        <f t="shared" si="0"/>
        <v>170201VII</v>
      </c>
      <c r="X38" s="45" t="s">
        <v>856</v>
      </c>
      <c r="AA38" s="100">
        <v>29</v>
      </c>
    </row>
    <row r="39" spans="1:27" ht="15" thickBot="1">
      <c r="A39" s="116" t="s">
        <v>1798</v>
      </c>
      <c r="B39" s="117" t="s">
        <v>1811</v>
      </c>
      <c r="C39" s="3"/>
      <c r="D39" s="158"/>
      <c r="E39" s="158"/>
      <c r="F39" s="102" t="s">
        <v>130</v>
      </c>
      <c r="G39" s="103" t="s">
        <v>131</v>
      </c>
      <c r="H39" s="3"/>
      <c r="I39" s="6">
        <v>28</v>
      </c>
      <c r="J39" s="6"/>
      <c r="K39" s="6"/>
      <c r="L39" s="6"/>
      <c r="M39" s="5"/>
      <c r="N39" s="6">
        <v>30</v>
      </c>
      <c r="O39" s="5"/>
      <c r="P39" s="5"/>
      <c r="Q39" s="5"/>
      <c r="R39" s="5"/>
      <c r="S39" s="6" t="s">
        <v>936</v>
      </c>
      <c r="T39" s="5"/>
      <c r="U39" s="48" t="s">
        <v>783</v>
      </c>
      <c r="V39" s="42" t="s">
        <v>857</v>
      </c>
      <c r="W39" s="42" t="str">
        <f t="shared" si="0"/>
        <v>240201JS</v>
      </c>
      <c r="X39" s="43" t="s">
        <v>858</v>
      </c>
      <c r="AA39" s="100">
        <v>30</v>
      </c>
    </row>
    <row r="40" spans="1:27" ht="15" thickBot="1">
      <c r="A40" s="116" t="s">
        <v>1798</v>
      </c>
      <c r="B40" s="117" t="s">
        <v>1812</v>
      </c>
      <c r="C40" s="3"/>
      <c r="D40" s="158"/>
      <c r="E40" s="159"/>
      <c r="F40" s="104" t="s">
        <v>132</v>
      </c>
      <c r="G40" s="105" t="s">
        <v>133</v>
      </c>
      <c r="H40" s="3"/>
      <c r="I40" s="6">
        <v>29</v>
      </c>
      <c r="J40" s="6"/>
      <c r="K40" s="6"/>
      <c r="L40" s="6"/>
      <c r="M40" s="5"/>
      <c r="N40" s="37">
        <v>31</v>
      </c>
      <c r="O40" s="5"/>
      <c r="P40" s="5"/>
      <c r="Q40" s="5"/>
      <c r="R40" s="5"/>
      <c r="S40" s="6" t="s">
        <v>937</v>
      </c>
      <c r="T40" s="5"/>
      <c r="U40" s="46" t="s">
        <v>783</v>
      </c>
      <c r="V40" s="24" t="s">
        <v>802</v>
      </c>
      <c r="W40" s="24" t="str">
        <f t="shared" si="0"/>
        <v>240201I</v>
      </c>
      <c r="X40" s="44" t="s">
        <v>858</v>
      </c>
      <c r="AA40" s="100">
        <v>31</v>
      </c>
    </row>
    <row r="41" spans="1:27" ht="15" thickBot="1">
      <c r="A41" s="116" t="s">
        <v>1798</v>
      </c>
      <c r="B41" s="117" t="s">
        <v>1796</v>
      </c>
      <c r="C41" s="3"/>
      <c r="D41" s="158"/>
      <c r="E41" s="157" t="s">
        <v>134</v>
      </c>
      <c r="F41" s="102" t="s">
        <v>135</v>
      </c>
      <c r="G41" s="103" t="s">
        <v>136</v>
      </c>
      <c r="H41" s="3"/>
      <c r="I41" s="6">
        <v>30</v>
      </c>
      <c r="J41" s="6"/>
      <c r="K41" s="6"/>
      <c r="L41" s="6"/>
      <c r="M41" s="5"/>
      <c r="N41" s="5"/>
      <c r="O41" s="5"/>
      <c r="P41" s="5"/>
      <c r="Q41" s="5"/>
      <c r="R41" s="5"/>
      <c r="S41" s="6"/>
      <c r="T41" s="5"/>
      <c r="U41" s="46" t="s">
        <v>783</v>
      </c>
      <c r="V41" s="24" t="s">
        <v>806</v>
      </c>
      <c r="W41" s="24" t="str">
        <f t="shared" si="0"/>
        <v>240201II</v>
      </c>
      <c r="X41" s="44" t="s">
        <v>858</v>
      </c>
      <c r="AA41" s="100" t="s">
        <v>805</v>
      </c>
    </row>
    <row r="42" spans="1:27" ht="15" thickBot="1">
      <c r="A42" s="116" t="s">
        <v>890</v>
      </c>
      <c r="B42" s="117" t="s">
        <v>49</v>
      </c>
      <c r="C42" s="3"/>
      <c r="D42" s="158"/>
      <c r="E42" s="158"/>
      <c r="F42" s="102" t="s">
        <v>137</v>
      </c>
      <c r="G42" s="103" t="s">
        <v>138</v>
      </c>
      <c r="H42" s="3"/>
      <c r="I42" s="6">
        <v>31</v>
      </c>
      <c r="J42" s="6"/>
      <c r="K42" s="6"/>
      <c r="L42" s="6"/>
      <c r="M42" s="5"/>
      <c r="N42" s="5"/>
      <c r="O42" s="5"/>
      <c r="P42" s="5"/>
      <c r="Q42" s="5"/>
      <c r="R42" s="5"/>
      <c r="S42" s="6"/>
      <c r="T42" s="5"/>
      <c r="U42" s="46" t="s">
        <v>783</v>
      </c>
      <c r="V42" s="24" t="s">
        <v>807</v>
      </c>
      <c r="W42" s="24" t="str">
        <f t="shared" si="0"/>
        <v>240201III</v>
      </c>
      <c r="X42" s="44" t="s">
        <v>858</v>
      </c>
      <c r="AA42" s="100" t="s">
        <v>37</v>
      </c>
    </row>
    <row r="43" spans="1:27" ht="15" thickBot="1">
      <c r="A43" s="3"/>
      <c r="B43" s="3"/>
      <c r="C43" s="3"/>
      <c r="D43" s="158"/>
      <c r="E43" s="158"/>
      <c r="F43" s="102" t="s">
        <v>139</v>
      </c>
      <c r="G43" s="103" t="s">
        <v>140</v>
      </c>
      <c r="H43" s="3"/>
      <c r="I43" s="6" t="s">
        <v>805</v>
      </c>
      <c r="J43" s="5"/>
      <c r="K43" s="5"/>
      <c r="L43" s="5"/>
      <c r="M43" s="5"/>
      <c r="N43" s="5"/>
      <c r="O43" s="5"/>
      <c r="P43" s="5"/>
      <c r="Q43" s="5"/>
      <c r="R43" s="5"/>
      <c r="S43" s="6"/>
      <c r="T43" s="5"/>
      <c r="U43" s="46" t="s">
        <v>783</v>
      </c>
      <c r="V43" s="24" t="s">
        <v>811</v>
      </c>
      <c r="W43" s="24" t="str">
        <f t="shared" si="0"/>
        <v>240201IV</v>
      </c>
      <c r="X43" s="44" t="s">
        <v>858</v>
      </c>
      <c r="AA43" s="100" t="s">
        <v>26</v>
      </c>
    </row>
    <row r="44" spans="1:27" ht="15" thickBot="1">
      <c r="A44" s="52" t="s">
        <v>862</v>
      </c>
      <c r="B44" s="10"/>
      <c r="C44" s="3"/>
      <c r="D44" s="158"/>
      <c r="E44" s="159"/>
      <c r="F44" s="104" t="s">
        <v>141</v>
      </c>
      <c r="G44" s="105" t="s">
        <v>142</v>
      </c>
      <c r="H44" s="3"/>
      <c r="I44" s="37" t="s">
        <v>37</v>
      </c>
      <c r="J44" s="5"/>
      <c r="K44" s="5"/>
      <c r="L44" s="5"/>
      <c r="M44" s="5"/>
      <c r="N44" s="5"/>
      <c r="O44" s="5"/>
      <c r="P44" s="5"/>
      <c r="Q44" s="5"/>
      <c r="R44" s="5"/>
      <c r="S44" s="6"/>
      <c r="T44" s="5"/>
      <c r="U44" s="46" t="s">
        <v>783</v>
      </c>
      <c r="V44" s="24" t="s">
        <v>814</v>
      </c>
      <c r="W44" s="24" t="str">
        <f t="shared" si="0"/>
        <v>240201V</v>
      </c>
      <c r="X44" s="44" t="s">
        <v>858</v>
      </c>
      <c r="AA44" s="100" t="s">
        <v>815</v>
      </c>
    </row>
    <row r="45" spans="1:27" ht="15" thickBot="1">
      <c r="A45" s="52" t="s">
        <v>900</v>
      </c>
      <c r="B45" s="10"/>
      <c r="C45" s="3"/>
      <c r="D45" s="158"/>
      <c r="E45" s="157" t="s">
        <v>143</v>
      </c>
      <c r="F45" s="102" t="s">
        <v>144</v>
      </c>
      <c r="G45" s="103" t="s">
        <v>145</v>
      </c>
      <c r="H45" s="3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  <c r="T45" s="5"/>
      <c r="U45" s="47" t="s">
        <v>783</v>
      </c>
      <c r="V45" s="39" t="s">
        <v>37</v>
      </c>
      <c r="W45" s="39" t="str">
        <f t="shared" si="0"/>
        <v>240201SINGR</v>
      </c>
      <c r="X45" s="45" t="s">
        <v>858</v>
      </c>
      <c r="AA45" s="100" t="s">
        <v>756</v>
      </c>
    </row>
    <row r="46" spans="1:27" ht="15" thickBot="1">
      <c r="A46" s="56" t="s">
        <v>792</v>
      </c>
      <c r="B46" s="58" t="s">
        <v>793</v>
      </c>
      <c r="C46" s="3"/>
      <c r="D46" s="158"/>
      <c r="E46" s="158"/>
      <c r="F46" s="102" t="s">
        <v>146</v>
      </c>
      <c r="G46" s="103" t="s">
        <v>147</v>
      </c>
      <c r="H46" s="3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5"/>
      <c r="U46" s="41" t="s">
        <v>776</v>
      </c>
      <c r="V46" s="42" t="s">
        <v>802</v>
      </c>
      <c r="W46" s="42" t="str">
        <f t="shared" si="0"/>
        <v>072101I</v>
      </c>
      <c r="X46" s="43" t="s">
        <v>861</v>
      </c>
      <c r="AA46" s="100" t="s">
        <v>820</v>
      </c>
    </row>
    <row r="47" spans="1:27" ht="15" thickBot="1">
      <c r="A47" s="62" t="s">
        <v>891</v>
      </c>
      <c r="B47" s="64" t="s">
        <v>39</v>
      </c>
      <c r="C47" s="3"/>
      <c r="D47" s="158"/>
      <c r="E47" s="158"/>
      <c r="F47" s="102" t="s">
        <v>148</v>
      </c>
      <c r="G47" s="103" t="s">
        <v>149</v>
      </c>
      <c r="H47" s="3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  <c r="T47" s="5"/>
      <c r="U47" s="23" t="s">
        <v>776</v>
      </c>
      <c r="V47" s="24" t="s">
        <v>806</v>
      </c>
      <c r="W47" s="24" t="str">
        <f t="shared" si="0"/>
        <v>072101II</v>
      </c>
      <c r="X47" s="44" t="s">
        <v>861</v>
      </c>
      <c r="AA47" s="100" t="s">
        <v>22</v>
      </c>
    </row>
    <row r="48" spans="1:27" ht="15" thickBot="1">
      <c r="A48" s="62" t="s">
        <v>892</v>
      </c>
      <c r="B48" s="64" t="s">
        <v>38</v>
      </c>
      <c r="C48" s="3"/>
      <c r="D48" s="158"/>
      <c r="E48" s="158"/>
      <c r="F48" s="102" t="s">
        <v>150</v>
      </c>
      <c r="G48" s="103" t="s">
        <v>151</v>
      </c>
      <c r="H48" s="3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  <c r="T48" s="5"/>
      <c r="U48" s="23" t="s">
        <v>776</v>
      </c>
      <c r="V48" s="93" t="s">
        <v>1689</v>
      </c>
      <c r="W48" s="24" t="str">
        <f t="shared" si="0"/>
        <v>072101IA</v>
      </c>
      <c r="X48" s="94"/>
      <c r="AA48" s="100" t="s">
        <v>802</v>
      </c>
    </row>
    <row r="49" spans="1:27" ht="15" thickBot="1">
      <c r="A49" s="62" t="s">
        <v>893</v>
      </c>
      <c r="B49" s="64" t="s">
        <v>41</v>
      </c>
      <c r="C49" s="3"/>
      <c r="D49" s="159"/>
      <c r="E49" s="159"/>
      <c r="F49" s="104" t="s">
        <v>152</v>
      </c>
      <c r="G49" s="105" t="s">
        <v>153</v>
      </c>
      <c r="H49" s="3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  <c r="T49" s="5"/>
      <c r="U49" s="23" t="s">
        <v>776</v>
      </c>
      <c r="V49" s="93" t="s">
        <v>1690</v>
      </c>
      <c r="W49" s="24" t="str">
        <f t="shared" si="0"/>
        <v>072101IIA</v>
      </c>
      <c r="X49" s="94"/>
      <c r="AA49" s="100" t="s">
        <v>826</v>
      </c>
    </row>
    <row r="50" spans="1:27" ht="24.6" thickBot="1">
      <c r="A50" s="62" t="s">
        <v>894</v>
      </c>
      <c r="B50" s="64" t="s">
        <v>42</v>
      </c>
      <c r="C50" s="3"/>
      <c r="D50" s="157" t="s">
        <v>154</v>
      </c>
      <c r="E50" s="157" t="s">
        <v>154</v>
      </c>
      <c r="F50" s="102" t="s">
        <v>154</v>
      </c>
      <c r="G50" s="103" t="s">
        <v>155</v>
      </c>
      <c r="H50" s="3"/>
      <c r="I50" s="5"/>
      <c r="J50" s="5"/>
      <c r="K50" s="5"/>
      <c r="L50" s="5"/>
      <c r="M50" s="5"/>
      <c r="N50" s="5"/>
      <c r="O50" s="63" t="s">
        <v>902</v>
      </c>
      <c r="P50" s="5"/>
      <c r="Q50" s="5"/>
      <c r="R50" s="5"/>
      <c r="S50" s="6"/>
      <c r="T50" s="5"/>
      <c r="U50" s="23" t="s">
        <v>776</v>
      </c>
      <c r="V50" s="93" t="s">
        <v>1691</v>
      </c>
      <c r="W50" s="24" t="str">
        <f t="shared" si="0"/>
        <v>072101IIB</v>
      </c>
      <c r="X50" s="94"/>
      <c r="AA50" s="100" t="s">
        <v>36</v>
      </c>
    </row>
    <row r="51" spans="1:27" ht="15" thickBot="1">
      <c r="A51" s="62" t="s">
        <v>1788</v>
      </c>
      <c r="B51" s="64" t="s">
        <v>44</v>
      </c>
      <c r="C51" s="3"/>
      <c r="D51" s="158"/>
      <c r="E51" s="158"/>
      <c r="F51" s="102" t="s">
        <v>156</v>
      </c>
      <c r="G51" s="103" t="s">
        <v>157</v>
      </c>
      <c r="H51" s="3"/>
      <c r="I51" s="5"/>
      <c r="J51" s="5"/>
      <c r="K51" s="5"/>
      <c r="L51" s="5"/>
      <c r="M51" s="5"/>
      <c r="N51" s="5"/>
      <c r="O51" s="98">
        <v>0</v>
      </c>
      <c r="P51" s="5">
        <v>0</v>
      </c>
      <c r="Q51" s="5"/>
      <c r="R51" s="5"/>
      <c r="S51" s="6"/>
      <c r="T51" s="5"/>
      <c r="U51" s="23" t="s">
        <v>776</v>
      </c>
      <c r="V51" s="93" t="s">
        <v>1692</v>
      </c>
      <c r="W51" s="24" t="str">
        <f t="shared" si="0"/>
        <v>072101IIC</v>
      </c>
      <c r="X51" s="94"/>
      <c r="AA51" s="100" t="s">
        <v>830</v>
      </c>
    </row>
    <row r="52" spans="1:27" ht="28.2" thickBot="1">
      <c r="A52" s="62" t="s">
        <v>1789</v>
      </c>
      <c r="B52" s="64" t="s">
        <v>1790</v>
      </c>
      <c r="C52" s="3"/>
      <c r="D52" s="158"/>
      <c r="E52" s="158"/>
      <c r="F52" s="102" t="s">
        <v>158</v>
      </c>
      <c r="G52" s="103" t="s">
        <v>159</v>
      </c>
      <c r="H52" s="3"/>
      <c r="I52" s="5"/>
      <c r="J52" s="5"/>
      <c r="K52" s="5"/>
      <c r="L52" s="5"/>
      <c r="M52" s="5"/>
      <c r="N52" s="5"/>
      <c r="O52" s="98">
        <v>10</v>
      </c>
      <c r="P52" s="5">
        <v>14</v>
      </c>
      <c r="Q52" s="5"/>
      <c r="R52" s="5"/>
      <c r="S52" s="6"/>
      <c r="T52" s="5"/>
      <c r="U52" s="23" t="s">
        <v>776</v>
      </c>
      <c r="V52" s="93" t="s">
        <v>1693</v>
      </c>
      <c r="W52" s="24" t="str">
        <f t="shared" si="0"/>
        <v>072101IIIA</v>
      </c>
      <c r="X52" s="94"/>
      <c r="AA52" s="100" t="s">
        <v>27</v>
      </c>
    </row>
    <row r="53" spans="1:27" ht="15" thickBot="1">
      <c r="A53" s="62" t="s">
        <v>895</v>
      </c>
      <c r="B53" s="64" t="s">
        <v>45</v>
      </c>
      <c r="C53" s="3"/>
      <c r="D53" s="158"/>
      <c r="E53" s="158"/>
      <c r="F53" s="102" t="s">
        <v>160</v>
      </c>
      <c r="G53" s="103" t="s">
        <v>161</v>
      </c>
      <c r="H53" s="3"/>
      <c r="I53" s="5"/>
      <c r="J53" s="5"/>
      <c r="K53" s="5"/>
      <c r="L53" s="5"/>
      <c r="M53" s="5"/>
      <c r="N53" s="5"/>
      <c r="O53" s="98">
        <v>15</v>
      </c>
      <c r="P53" s="5">
        <v>21</v>
      </c>
      <c r="Q53" s="5"/>
      <c r="R53" s="5"/>
      <c r="S53" s="6"/>
      <c r="T53" s="5"/>
      <c r="U53" s="23" t="s">
        <v>776</v>
      </c>
      <c r="V53" s="93" t="s">
        <v>1694</v>
      </c>
      <c r="W53" s="24" t="str">
        <f t="shared" si="0"/>
        <v>072101IIIB</v>
      </c>
      <c r="X53" s="94"/>
      <c r="AA53" s="100" t="s">
        <v>28</v>
      </c>
    </row>
    <row r="54" spans="1:27" ht="15" thickBot="1">
      <c r="A54" s="62" t="s">
        <v>896</v>
      </c>
      <c r="B54" s="64" t="s">
        <v>47</v>
      </c>
      <c r="C54" s="3"/>
      <c r="D54" s="158"/>
      <c r="E54" s="158"/>
      <c r="F54" s="102" t="s">
        <v>162</v>
      </c>
      <c r="G54" s="103" t="s">
        <v>163</v>
      </c>
      <c r="H54" s="3"/>
      <c r="I54" s="5"/>
      <c r="J54" s="5"/>
      <c r="K54" s="5"/>
      <c r="L54" s="5"/>
      <c r="M54" s="5"/>
      <c r="N54" s="5"/>
      <c r="O54" s="98">
        <v>20</v>
      </c>
      <c r="P54" s="5">
        <v>28</v>
      </c>
      <c r="Q54" s="5"/>
      <c r="R54" s="5"/>
      <c r="S54" s="6"/>
      <c r="T54" s="5"/>
      <c r="U54" s="23" t="s">
        <v>776</v>
      </c>
      <c r="V54" s="93" t="s">
        <v>1695</v>
      </c>
      <c r="W54" s="24" t="str">
        <f t="shared" si="0"/>
        <v>072101IIIC</v>
      </c>
      <c r="X54" s="94"/>
      <c r="AA54" s="100" t="s">
        <v>757</v>
      </c>
    </row>
    <row r="55" spans="1:27" ht="15" thickBot="1">
      <c r="A55" s="62" t="s">
        <v>914</v>
      </c>
      <c r="B55" s="64" t="s">
        <v>915</v>
      </c>
      <c r="C55" s="3"/>
      <c r="D55" s="158"/>
      <c r="E55" s="158"/>
      <c r="F55" s="102" t="s">
        <v>164</v>
      </c>
      <c r="G55" s="103" t="s">
        <v>165</v>
      </c>
      <c r="H55" s="3"/>
      <c r="I55" s="5"/>
      <c r="J55" s="5"/>
      <c r="K55" s="5"/>
      <c r="L55" s="5"/>
      <c r="M55" s="5"/>
      <c r="N55" s="5"/>
      <c r="O55" s="98">
        <v>25</v>
      </c>
      <c r="P55" s="114">
        <v>35</v>
      </c>
      <c r="Q55" s="5"/>
      <c r="R55" s="5"/>
      <c r="S55" s="6"/>
      <c r="T55" s="5"/>
      <c r="U55" s="23" t="s">
        <v>776</v>
      </c>
      <c r="V55" s="93" t="s">
        <v>811</v>
      </c>
      <c r="W55" s="24" t="str">
        <f t="shared" si="0"/>
        <v>072101IV</v>
      </c>
      <c r="X55" s="94"/>
      <c r="AA55" s="100" t="s">
        <v>838</v>
      </c>
    </row>
    <row r="56" spans="1:27" ht="15" thickBot="1">
      <c r="A56" s="3"/>
      <c r="B56" s="3"/>
      <c r="C56" s="3"/>
      <c r="D56" s="158"/>
      <c r="E56" s="159"/>
      <c r="F56" s="104" t="s">
        <v>166</v>
      </c>
      <c r="G56" s="105" t="s">
        <v>167</v>
      </c>
      <c r="H56" s="3"/>
      <c r="I56" s="5"/>
      <c r="J56" s="5"/>
      <c r="K56" s="5"/>
      <c r="L56" s="5"/>
      <c r="M56" s="5"/>
      <c r="N56" s="5"/>
      <c r="O56" s="98">
        <v>30</v>
      </c>
      <c r="P56" s="5">
        <v>42</v>
      </c>
      <c r="Q56" s="5"/>
      <c r="R56" s="5"/>
      <c r="S56" s="6"/>
      <c r="T56" s="5"/>
      <c r="U56" s="23" t="s">
        <v>776</v>
      </c>
      <c r="V56" s="93" t="s">
        <v>1696</v>
      </c>
      <c r="W56" s="24" t="str">
        <f t="shared" si="0"/>
        <v>072101IVA</v>
      </c>
      <c r="X56" s="94"/>
      <c r="AA56" s="100" t="s">
        <v>840</v>
      </c>
    </row>
    <row r="57" spans="1:27" ht="15" thickBot="1">
      <c r="A57" s="9" t="s">
        <v>863</v>
      </c>
      <c r="B57" s="10"/>
      <c r="C57" s="3"/>
      <c r="D57" s="158"/>
      <c r="E57" s="104" t="s">
        <v>168</v>
      </c>
      <c r="F57" s="104" t="s">
        <v>168</v>
      </c>
      <c r="G57" s="105" t="s">
        <v>169</v>
      </c>
      <c r="H57" s="3"/>
      <c r="I57" s="5"/>
      <c r="J57" s="5"/>
      <c r="K57" s="5"/>
      <c r="L57" s="5"/>
      <c r="M57" s="5"/>
      <c r="N57" s="5"/>
      <c r="O57" s="98">
        <v>35</v>
      </c>
      <c r="P57" s="5">
        <v>49</v>
      </c>
      <c r="Q57" s="5"/>
      <c r="R57" s="5"/>
      <c r="S57" s="6"/>
      <c r="T57" s="5"/>
      <c r="U57" s="23" t="s">
        <v>776</v>
      </c>
      <c r="V57" s="93" t="s">
        <v>1697</v>
      </c>
      <c r="W57" s="24" t="str">
        <f t="shared" si="0"/>
        <v>072101IVB</v>
      </c>
      <c r="X57" s="94"/>
      <c r="AA57" s="100" t="s">
        <v>802</v>
      </c>
    </row>
    <row r="58" spans="1:27" ht="15" thickBot="1">
      <c r="A58" s="9" t="s">
        <v>864</v>
      </c>
      <c r="B58" s="10"/>
      <c r="C58" s="3"/>
      <c r="D58" s="158"/>
      <c r="E58" s="157" t="s">
        <v>170</v>
      </c>
      <c r="F58" s="102" t="s">
        <v>170</v>
      </c>
      <c r="G58" s="103" t="s">
        <v>171</v>
      </c>
      <c r="H58" s="3"/>
      <c r="I58" s="5"/>
      <c r="J58" s="5"/>
      <c r="K58" s="5"/>
      <c r="L58" s="5"/>
      <c r="M58" s="5"/>
      <c r="N58" s="5"/>
      <c r="O58" s="98">
        <v>40</v>
      </c>
      <c r="P58" s="5">
        <v>56</v>
      </c>
      <c r="Q58" s="5"/>
      <c r="R58" s="5"/>
      <c r="S58" s="6"/>
      <c r="T58" s="5"/>
      <c r="U58" s="38" t="s">
        <v>776</v>
      </c>
      <c r="V58" s="39" t="s">
        <v>807</v>
      </c>
      <c r="W58" s="39" t="str">
        <f t="shared" si="0"/>
        <v>072101III</v>
      </c>
      <c r="X58" s="45" t="s">
        <v>861</v>
      </c>
      <c r="AA58" s="100" t="s">
        <v>806</v>
      </c>
    </row>
    <row r="59" spans="1:27" ht="15" thickBot="1">
      <c r="A59" s="14" t="s">
        <v>792</v>
      </c>
      <c r="B59" s="15" t="s">
        <v>793</v>
      </c>
      <c r="C59" s="3"/>
      <c r="D59" s="158"/>
      <c r="E59" s="158"/>
      <c r="F59" s="102" t="s">
        <v>172</v>
      </c>
      <c r="G59" s="103" t="s">
        <v>173</v>
      </c>
      <c r="H59" s="3"/>
      <c r="I59" s="5"/>
      <c r="J59" s="5"/>
      <c r="K59" s="5"/>
      <c r="L59" s="5"/>
      <c r="M59" s="5"/>
      <c r="N59" s="5"/>
      <c r="O59" s="98">
        <v>50</v>
      </c>
      <c r="P59" s="114">
        <v>70</v>
      </c>
      <c r="Q59" s="5"/>
      <c r="R59" s="5"/>
      <c r="S59" s="6"/>
      <c r="T59" s="5"/>
      <c r="U59" s="3"/>
      <c r="V59" s="5"/>
      <c r="W59" s="5"/>
      <c r="X59" s="5"/>
      <c r="AA59" s="100" t="s">
        <v>807</v>
      </c>
    </row>
    <row r="60" spans="1:27" ht="15" thickBot="1">
      <c r="A60" s="21" t="s">
        <v>762</v>
      </c>
      <c r="B60" s="22" t="s">
        <v>25</v>
      </c>
      <c r="C60" s="3"/>
      <c r="D60" s="158"/>
      <c r="E60" s="158"/>
      <c r="F60" s="102" t="s">
        <v>174</v>
      </c>
      <c r="G60" s="103" t="s">
        <v>175</v>
      </c>
      <c r="H60" s="3"/>
      <c r="I60" s="5"/>
      <c r="J60" s="5"/>
      <c r="K60" s="5"/>
      <c r="L60" s="5"/>
      <c r="M60" s="5"/>
      <c r="N60" s="5"/>
      <c r="O60" s="98">
        <v>55</v>
      </c>
      <c r="P60" s="5">
        <v>77</v>
      </c>
      <c r="Q60" s="5"/>
      <c r="R60" s="5"/>
      <c r="S60" s="6"/>
      <c r="T60" s="5"/>
      <c r="U60" s="6"/>
      <c r="V60" s="5"/>
      <c r="W60" s="5"/>
      <c r="X60" s="5"/>
      <c r="AA60" s="100" t="s">
        <v>811</v>
      </c>
    </row>
    <row r="61" spans="1:27" ht="15" thickBot="1">
      <c r="A61" s="21" t="s">
        <v>763</v>
      </c>
      <c r="B61" s="22" t="s">
        <v>28</v>
      </c>
      <c r="C61" s="3"/>
      <c r="D61" s="158"/>
      <c r="E61" s="159"/>
      <c r="F61" s="104" t="s">
        <v>176</v>
      </c>
      <c r="G61" s="105" t="s">
        <v>177</v>
      </c>
      <c r="H61" s="3"/>
      <c r="I61" s="5"/>
      <c r="J61" s="5"/>
      <c r="K61" s="5"/>
      <c r="L61" s="5"/>
      <c r="M61" s="5"/>
      <c r="N61" s="5"/>
      <c r="O61" s="98">
        <v>60</v>
      </c>
      <c r="P61" s="5">
        <v>84</v>
      </c>
      <c r="Q61" s="5"/>
      <c r="R61" s="5"/>
      <c r="S61" s="6"/>
      <c r="T61" s="5"/>
      <c r="U61" s="6"/>
      <c r="V61" s="5"/>
      <c r="W61" s="5"/>
      <c r="X61" s="5"/>
      <c r="AA61" s="100" t="s">
        <v>814</v>
      </c>
    </row>
    <row r="62" spans="1:27" ht="15" thickBot="1">
      <c r="A62" s="27"/>
      <c r="B62" s="3"/>
      <c r="C62" s="3"/>
      <c r="D62" s="158"/>
      <c r="E62" s="157" t="s">
        <v>178</v>
      </c>
      <c r="F62" s="102" t="s">
        <v>179</v>
      </c>
      <c r="G62" s="103" t="s">
        <v>180</v>
      </c>
      <c r="H62" s="3"/>
      <c r="I62" s="5"/>
      <c r="J62" s="5"/>
      <c r="K62" s="5"/>
      <c r="L62" s="5"/>
      <c r="M62" s="5"/>
      <c r="N62" s="5"/>
      <c r="O62" s="98">
        <v>70</v>
      </c>
      <c r="P62" s="5">
        <v>98</v>
      </c>
      <c r="Q62" s="5"/>
      <c r="R62" s="5"/>
      <c r="S62" s="6"/>
      <c r="T62" s="5"/>
      <c r="U62" s="5"/>
      <c r="V62" s="5"/>
      <c r="W62" s="5"/>
      <c r="X62" s="5"/>
      <c r="AA62" s="100" t="s">
        <v>816</v>
      </c>
    </row>
    <row r="63" spans="1:27" ht="15" thickBot="1">
      <c r="A63" s="52" t="s">
        <v>913</v>
      </c>
      <c r="B63" s="53"/>
      <c r="C63" s="3"/>
      <c r="D63" s="158"/>
      <c r="E63" s="158"/>
      <c r="F63" s="102" t="s">
        <v>181</v>
      </c>
      <c r="G63" s="103" t="s">
        <v>182</v>
      </c>
      <c r="H63" s="3"/>
      <c r="I63" s="5"/>
      <c r="J63" s="5"/>
      <c r="K63" s="5"/>
      <c r="L63" s="5"/>
      <c r="M63" s="5"/>
      <c r="N63" s="5"/>
      <c r="O63" s="98">
        <v>80</v>
      </c>
      <c r="P63" s="5">
        <v>112</v>
      </c>
      <c r="Q63" s="5"/>
      <c r="R63" s="5"/>
      <c r="S63" s="6"/>
      <c r="T63" s="5"/>
      <c r="U63" s="5"/>
      <c r="V63" s="5"/>
      <c r="W63" s="5"/>
      <c r="X63" s="5"/>
      <c r="AA63" s="100" t="s">
        <v>818</v>
      </c>
    </row>
    <row r="64" spans="1:27" ht="15" thickBot="1">
      <c r="A64" s="52" t="s">
        <v>865</v>
      </c>
      <c r="B64" s="53"/>
      <c r="C64" s="3"/>
      <c r="D64" s="158"/>
      <c r="E64" s="158"/>
      <c r="F64" s="102" t="s">
        <v>183</v>
      </c>
      <c r="G64" s="103" t="s">
        <v>184</v>
      </c>
      <c r="H64" s="3"/>
      <c r="I64" s="5"/>
      <c r="J64" s="5"/>
      <c r="K64" s="5"/>
      <c r="L64" s="5"/>
      <c r="M64" s="5"/>
      <c r="N64" s="5"/>
      <c r="O64" s="98">
        <v>85</v>
      </c>
      <c r="P64" s="5">
        <v>118.99999999999999</v>
      </c>
      <c r="Q64" s="5"/>
      <c r="R64" s="5"/>
      <c r="S64" s="6"/>
      <c r="T64" s="5"/>
      <c r="U64" s="5"/>
      <c r="V64" s="5"/>
      <c r="W64" s="5"/>
      <c r="X64" s="5"/>
      <c r="AA64" s="100" t="s">
        <v>821</v>
      </c>
    </row>
    <row r="65" spans="1:27" ht="15" thickBot="1">
      <c r="A65" s="54" t="s">
        <v>792</v>
      </c>
      <c r="B65" s="55" t="s">
        <v>793</v>
      </c>
      <c r="C65" s="3"/>
      <c r="D65" s="158"/>
      <c r="E65" s="158"/>
      <c r="F65" s="102" t="s">
        <v>178</v>
      </c>
      <c r="G65" s="103" t="s">
        <v>185</v>
      </c>
      <c r="H65" s="3"/>
      <c r="I65" s="5"/>
      <c r="J65" s="5"/>
      <c r="K65" s="5"/>
      <c r="L65" s="5"/>
      <c r="M65" s="5"/>
      <c r="N65" s="5"/>
      <c r="O65" s="98">
        <v>90</v>
      </c>
      <c r="P65" s="5">
        <v>125.99999999999999</v>
      </c>
      <c r="Q65" s="5"/>
      <c r="R65" s="5"/>
      <c r="S65" s="6"/>
      <c r="T65" s="5"/>
      <c r="U65" s="3"/>
      <c r="V65" s="3"/>
      <c r="W65" s="3"/>
      <c r="X65" s="3"/>
      <c r="AA65" s="100" t="s">
        <v>823</v>
      </c>
    </row>
    <row r="66" spans="1:27" ht="15" thickBot="1">
      <c r="A66" s="54" t="s">
        <v>866</v>
      </c>
      <c r="B66" s="55"/>
      <c r="C66" s="3"/>
      <c r="D66" s="158"/>
      <c r="E66" s="159"/>
      <c r="F66" s="104" t="s">
        <v>186</v>
      </c>
      <c r="G66" s="105" t="s">
        <v>187</v>
      </c>
      <c r="H66" s="3"/>
      <c r="I66" s="5"/>
      <c r="J66" s="5"/>
      <c r="K66" s="5"/>
      <c r="L66" s="5"/>
      <c r="M66" s="5"/>
      <c r="N66" s="5"/>
      <c r="O66" s="98">
        <v>95</v>
      </c>
      <c r="P66" s="5">
        <v>133</v>
      </c>
      <c r="Q66" s="5"/>
      <c r="R66" s="5"/>
      <c r="S66" s="6"/>
      <c r="T66" s="5"/>
      <c r="U66" s="3"/>
      <c r="V66" s="3"/>
      <c r="W66" s="3"/>
      <c r="X66" s="3"/>
      <c r="AA66" s="100" t="s">
        <v>758</v>
      </c>
    </row>
    <row r="67" spans="1:27" ht="15" thickBot="1">
      <c r="A67" s="2" t="s">
        <v>906</v>
      </c>
      <c r="B67" s="1" t="s">
        <v>907</v>
      </c>
      <c r="C67" s="3"/>
      <c r="D67" s="158"/>
      <c r="E67" s="157" t="s">
        <v>188</v>
      </c>
      <c r="F67" s="102" t="s">
        <v>188</v>
      </c>
      <c r="G67" s="103" t="s">
        <v>189</v>
      </c>
      <c r="H67" s="3"/>
      <c r="I67" s="5"/>
      <c r="J67" s="5"/>
      <c r="K67" s="5"/>
      <c r="L67" s="5"/>
      <c r="M67" s="5"/>
      <c r="N67" s="5"/>
      <c r="O67" s="98">
        <v>105</v>
      </c>
      <c r="P67" s="5">
        <v>147</v>
      </c>
      <c r="Q67" s="5"/>
      <c r="R67" s="5"/>
      <c r="S67" s="6"/>
      <c r="T67" s="5"/>
      <c r="U67" s="3"/>
      <c r="V67" s="3"/>
      <c r="W67" s="3"/>
      <c r="X67" s="3"/>
      <c r="AA67" s="100" t="s">
        <v>827</v>
      </c>
    </row>
    <row r="68" spans="1:27" ht="15" thickBot="1">
      <c r="A68" s="2" t="s">
        <v>866</v>
      </c>
      <c r="B68" s="1" t="s">
        <v>908</v>
      </c>
      <c r="C68" s="3"/>
      <c r="D68" s="158"/>
      <c r="E68" s="158"/>
      <c r="F68" s="102" t="s">
        <v>190</v>
      </c>
      <c r="G68" s="103" t="s">
        <v>191</v>
      </c>
      <c r="H68" s="3"/>
      <c r="I68" s="5"/>
      <c r="J68" s="5"/>
      <c r="K68" s="5"/>
      <c r="L68" s="5"/>
      <c r="M68" s="5"/>
      <c r="N68" s="5"/>
      <c r="O68" s="98">
        <v>115</v>
      </c>
      <c r="P68" s="5">
        <v>161</v>
      </c>
      <c r="Q68" s="5"/>
      <c r="R68" s="5"/>
      <c r="S68" s="6"/>
      <c r="T68" s="5"/>
      <c r="U68" s="3"/>
      <c r="V68" s="3"/>
      <c r="W68" s="3"/>
      <c r="X68" s="3"/>
      <c r="AA68" s="100" t="s">
        <v>828</v>
      </c>
    </row>
    <row r="69" spans="1:27" ht="15" thickBot="1">
      <c r="A69" s="2" t="s">
        <v>867</v>
      </c>
      <c r="B69" s="1" t="s">
        <v>764</v>
      </c>
      <c r="C69" s="3"/>
      <c r="D69" s="158"/>
      <c r="E69" s="158"/>
      <c r="F69" s="102" t="s">
        <v>192</v>
      </c>
      <c r="G69" s="103" t="s">
        <v>193</v>
      </c>
      <c r="H69" s="3"/>
      <c r="I69" s="5"/>
      <c r="J69" s="5"/>
      <c r="K69" s="5"/>
      <c r="L69" s="5"/>
      <c r="M69" s="5"/>
      <c r="N69" s="5"/>
      <c r="O69" s="98">
        <v>125</v>
      </c>
      <c r="P69" s="5">
        <v>175</v>
      </c>
      <c r="Q69" s="5"/>
      <c r="R69" s="5"/>
      <c r="S69" s="6"/>
      <c r="T69" s="5"/>
      <c r="U69" s="3"/>
      <c r="V69" s="3"/>
      <c r="W69" s="3"/>
      <c r="X69" s="3"/>
      <c r="AA69" s="100" t="s">
        <v>831</v>
      </c>
    </row>
    <row r="70" spans="1:27" ht="15" thickBot="1">
      <c r="A70" s="2" t="s">
        <v>909</v>
      </c>
      <c r="B70" s="1" t="s">
        <v>905</v>
      </c>
      <c r="C70" s="3"/>
      <c r="D70" s="158"/>
      <c r="E70" s="158"/>
      <c r="F70" s="102" t="s">
        <v>194</v>
      </c>
      <c r="G70" s="103" t="s">
        <v>195</v>
      </c>
      <c r="H70" s="3"/>
      <c r="I70" s="5"/>
      <c r="J70" s="5"/>
      <c r="K70" s="5"/>
      <c r="L70" s="5"/>
      <c r="M70" s="5"/>
      <c r="N70" s="5"/>
      <c r="O70" s="98">
        <v>140</v>
      </c>
      <c r="P70" s="5">
        <v>196</v>
      </c>
      <c r="Q70" s="5"/>
      <c r="R70" s="5"/>
      <c r="S70" s="6"/>
      <c r="T70" s="5"/>
      <c r="U70" s="3"/>
      <c r="V70" s="3"/>
      <c r="W70" s="3"/>
      <c r="X70" s="3"/>
      <c r="AA70" s="100" t="s">
        <v>833</v>
      </c>
    </row>
    <row r="71" spans="1:27" ht="15" thickBot="1">
      <c r="A71" s="2" t="s">
        <v>868</v>
      </c>
      <c r="B71" s="1" t="s">
        <v>765</v>
      </c>
      <c r="C71" s="3"/>
      <c r="D71" s="158"/>
      <c r="E71" s="159"/>
      <c r="F71" s="104" t="s">
        <v>196</v>
      </c>
      <c r="G71" s="105" t="s">
        <v>197</v>
      </c>
      <c r="H71" s="3"/>
      <c r="I71" s="5"/>
      <c r="J71" s="5"/>
      <c r="K71" s="5"/>
      <c r="L71" s="5"/>
      <c r="M71" s="5"/>
      <c r="N71" s="5"/>
      <c r="O71" s="98">
        <v>190</v>
      </c>
      <c r="P71" s="5">
        <v>266</v>
      </c>
      <c r="Q71" s="5"/>
      <c r="R71" s="5"/>
      <c r="S71" s="6"/>
      <c r="T71" s="5"/>
      <c r="U71" s="3"/>
      <c r="V71" s="3"/>
      <c r="W71" s="3"/>
      <c r="X71" s="3"/>
      <c r="AA71" s="100" t="s">
        <v>834</v>
      </c>
    </row>
    <row r="72" spans="1:27" ht="15" thickBot="1">
      <c r="A72" s="2" t="s">
        <v>869</v>
      </c>
      <c r="B72" s="1" t="s">
        <v>766</v>
      </c>
      <c r="C72" s="3"/>
      <c r="D72" s="158"/>
      <c r="E72" s="157" t="s">
        <v>198</v>
      </c>
      <c r="F72" s="102" t="s">
        <v>198</v>
      </c>
      <c r="G72" s="103" t="s">
        <v>199</v>
      </c>
      <c r="H72" s="3"/>
      <c r="I72" s="5"/>
      <c r="J72" s="5"/>
      <c r="K72" s="5"/>
      <c r="L72" s="5"/>
      <c r="M72" s="5"/>
      <c r="N72" s="5"/>
      <c r="O72" s="98">
        <v>300</v>
      </c>
      <c r="P72" s="5">
        <v>420</v>
      </c>
      <c r="Q72" s="5"/>
      <c r="R72" s="5"/>
      <c r="S72" s="6"/>
      <c r="T72" s="5"/>
      <c r="U72" s="3"/>
      <c r="V72" s="5"/>
      <c r="W72" s="5"/>
      <c r="X72" s="49"/>
      <c r="AA72" s="100" t="s">
        <v>836</v>
      </c>
    </row>
    <row r="73" spans="1:27" ht="15" thickBot="1">
      <c r="A73" s="2" t="s">
        <v>910</v>
      </c>
      <c r="B73" s="1" t="s">
        <v>904</v>
      </c>
      <c r="C73" s="3"/>
      <c r="D73" s="158"/>
      <c r="E73" s="158"/>
      <c r="F73" s="102" t="s">
        <v>200</v>
      </c>
      <c r="G73" s="103" t="s">
        <v>201</v>
      </c>
      <c r="H73" s="3"/>
      <c r="I73" s="5"/>
      <c r="J73" s="5"/>
      <c r="K73" s="5"/>
      <c r="L73" s="5"/>
      <c r="M73" s="5"/>
      <c r="N73" s="5"/>
      <c r="O73" s="98">
        <v>600</v>
      </c>
      <c r="P73" s="5">
        <v>840</v>
      </c>
      <c r="Q73" s="5"/>
      <c r="R73" s="5"/>
      <c r="S73" s="6"/>
      <c r="T73" s="5"/>
      <c r="U73" s="6"/>
      <c r="V73" s="5"/>
      <c r="W73" s="5"/>
      <c r="X73" s="5"/>
      <c r="AA73" s="100" t="s">
        <v>839</v>
      </c>
    </row>
    <row r="74" spans="1:27" ht="15" thickBot="1">
      <c r="A74" s="2" t="s">
        <v>870</v>
      </c>
      <c r="B74" s="1" t="s">
        <v>767</v>
      </c>
      <c r="C74" s="3"/>
      <c r="D74" s="158"/>
      <c r="E74" s="158"/>
      <c r="F74" s="102" t="s">
        <v>202</v>
      </c>
      <c r="G74" s="103" t="s">
        <v>203</v>
      </c>
      <c r="H74" s="3"/>
      <c r="I74" s="5"/>
      <c r="J74" s="5"/>
      <c r="K74" s="5"/>
      <c r="L74" s="5"/>
      <c r="M74" s="5"/>
      <c r="N74" s="5"/>
      <c r="O74" s="98">
        <v>260</v>
      </c>
      <c r="P74" s="99" t="s">
        <v>1737</v>
      </c>
      <c r="Q74" s="5"/>
      <c r="R74" s="5"/>
      <c r="S74" s="6"/>
      <c r="T74" s="5"/>
      <c r="U74" s="5"/>
      <c r="V74" s="5"/>
      <c r="W74" s="5"/>
      <c r="X74" s="5"/>
      <c r="AA74" s="100" t="s">
        <v>841</v>
      </c>
    </row>
    <row r="75" spans="1:27" ht="15" thickBot="1">
      <c r="A75" s="2" t="s">
        <v>871</v>
      </c>
      <c r="B75" s="1" t="s">
        <v>768</v>
      </c>
      <c r="C75" s="3"/>
      <c r="D75" s="158"/>
      <c r="E75" s="158"/>
      <c r="F75" s="102" t="s">
        <v>204</v>
      </c>
      <c r="G75" s="103" t="s">
        <v>205</v>
      </c>
      <c r="H75" s="3"/>
      <c r="I75" s="5"/>
      <c r="J75" s="5"/>
      <c r="K75" s="5"/>
      <c r="L75" s="5"/>
      <c r="M75" s="5"/>
      <c r="N75" s="5"/>
      <c r="O75" s="98">
        <v>520</v>
      </c>
      <c r="P75" s="99" t="s">
        <v>1737</v>
      </c>
      <c r="Q75" s="5"/>
      <c r="R75" s="5"/>
      <c r="S75" s="6"/>
      <c r="T75" s="5"/>
      <c r="U75" s="5"/>
      <c r="V75" s="5"/>
      <c r="W75" s="5"/>
      <c r="X75" s="5"/>
      <c r="AA75" s="100" t="s">
        <v>842</v>
      </c>
    </row>
    <row r="76" spans="1:27" ht="15" thickBot="1">
      <c r="A76" s="2" t="s">
        <v>872</v>
      </c>
      <c r="B76" s="1" t="s">
        <v>873</v>
      </c>
      <c r="C76" s="3"/>
      <c r="D76" s="158"/>
      <c r="E76" s="158"/>
      <c r="F76" s="102" t="s">
        <v>206</v>
      </c>
      <c r="G76" s="103" t="s">
        <v>207</v>
      </c>
      <c r="H76" s="3"/>
      <c r="I76" s="5"/>
      <c r="J76" s="5"/>
      <c r="K76" s="5"/>
      <c r="L76" s="5"/>
      <c r="M76" s="5"/>
      <c r="N76" s="5"/>
      <c r="O76" s="98">
        <v>160</v>
      </c>
      <c r="P76" s="118" t="s">
        <v>1799</v>
      </c>
      <c r="Q76" s="5"/>
      <c r="R76" s="5"/>
      <c r="S76" s="6"/>
      <c r="T76" s="5"/>
      <c r="U76" s="5"/>
      <c r="V76" s="5"/>
      <c r="W76" s="5"/>
      <c r="X76" s="5"/>
      <c r="AA76" s="100" t="s">
        <v>844</v>
      </c>
    </row>
    <row r="77" spans="1:27" ht="15" thickBot="1">
      <c r="A77" s="2" t="s">
        <v>874</v>
      </c>
      <c r="B77" s="1" t="s">
        <v>1738</v>
      </c>
      <c r="C77" s="3"/>
      <c r="D77" s="158"/>
      <c r="E77" s="159"/>
      <c r="F77" s="104" t="s">
        <v>208</v>
      </c>
      <c r="G77" s="105" t="s">
        <v>209</v>
      </c>
      <c r="H77" s="3"/>
      <c r="I77" s="5"/>
      <c r="J77" s="5"/>
      <c r="K77" s="5"/>
      <c r="L77" s="5"/>
      <c r="M77" s="5"/>
      <c r="N77" s="5"/>
      <c r="O77" s="98">
        <v>170</v>
      </c>
      <c r="P77" s="118" t="s">
        <v>1799</v>
      </c>
      <c r="Q77" s="5"/>
      <c r="R77" s="5"/>
      <c r="S77" s="6"/>
      <c r="T77" s="5"/>
      <c r="U77" s="3"/>
      <c r="V77" s="3"/>
      <c r="W77" s="3"/>
      <c r="X77" s="3"/>
      <c r="AA77" s="100" t="s">
        <v>847</v>
      </c>
    </row>
    <row r="78" spans="1:27" ht="15" thickBot="1">
      <c r="A78" s="2" t="s">
        <v>875</v>
      </c>
      <c r="B78" s="1" t="s">
        <v>876</v>
      </c>
      <c r="C78" s="3"/>
      <c r="D78" s="158"/>
      <c r="E78" s="157" t="s">
        <v>210</v>
      </c>
      <c r="F78" s="102" t="s">
        <v>211</v>
      </c>
      <c r="G78" s="103" t="s">
        <v>212</v>
      </c>
      <c r="H78" s="3"/>
      <c r="I78" s="5"/>
      <c r="J78" s="5"/>
      <c r="K78" s="5"/>
      <c r="L78" s="5"/>
      <c r="M78" s="5"/>
      <c r="N78" s="5"/>
      <c r="O78" s="98">
        <v>180</v>
      </c>
      <c r="P78" s="118" t="s">
        <v>1799</v>
      </c>
      <c r="Q78" s="5"/>
      <c r="R78" s="5"/>
      <c r="S78" s="6"/>
      <c r="T78" s="5"/>
      <c r="U78" s="3"/>
      <c r="V78" s="3"/>
      <c r="W78" s="3"/>
      <c r="X78" s="3"/>
      <c r="AA78" s="100" t="s">
        <v>849</v>
      </c>
    </row>
    <row r="79" spans="1:27" ht="15" thickBot="1">
      <c r="A79" s="2" t="s">
        <v>877</v>
      </c>
      <c r="B79" s="1" t="s">
        <v>878</v>
      </c>
      <c r="C79" s="3"/>
      <c r="D79" s="158"/>
      <c r="E79" s="158"/>
      <c r="F79" s="102" t="s">
        <v>213</v>
      </c>
      <c r="G79" s="103" t="s">
        <v>214</v>
      </c>
      <c r="H79" s="3"/>
      <c r="I79" s="5"/>
      <c r="J79" s="5"/>
      <c r="K79" s="5"/>
      <c r="L79" s="5"/>
      <c r="M79" s="5"/>
      <c r="N79" s="5"/>
      <c r="O79" s="98">
        <v>210</v>
      </c>
      <c r="P79" s="118" t="s">
        <v>1799</v>
      </c>
      <c r="Q79" s="5"/>
      <c r="R79" s="5"/>
      <c r="S79" s="6"/>
      <c r="T79" s="5"/>
      <c r="U79" s="3"/>
      <c r="V79" s="3"/>
      <c r="W79" s="3"/>
      <c r="X79" s="3"/>
      <c r="AA79" s="100" t="s">
        <v>851</v>
      </c>
    </row>
    <row r="80" spans="1:27" ht="15" thickBot="1">
      <c r="A80" s="2" t="s">
        <v>879</v>
      </c>
      <c r="B80" s="1" t="s">
        <v>769</v>
      </c>
      <c r="C80" s="3"/>
      <c r="D80" s="158"/>
      <c r="E80" s="158"/>
      <c r="F80" s="102" t="s">
        <v>215</v>
      </c>
      <c r="G80" s="103" t="s">
        <v>216</v>
      </c>
      <c r="H80" s="3"/>
      <c r="I80" s="5"/>
      <c r="J80" s="5"/>
      <c r="K80" s="5"/>
      <c r="L80" s="5"/>
      <c r="M80" s="5"/>
      <c r="N80" s="5"/>
      <c r="O80" s="98">
        <v>250</v>
      </c>
      <c r="P80" s="118" t="s">
        <v>1799</v>
      </c>
      <c r="Q80" s="5"/>
      <c r="R80" s="5"/>
      <c r="S80" s="6"/>
      <c r="T80" s="5"/>
      <c r="U80" s="3"/>
      <c r="V80" s="5"/>
      <c r="W80" s="5"/>
      <c r="X80" s="5"/>
      <c r="AA80" s="100" t="s">
        <v>853</v>
      </c>
    </row>
    <row r="81" spans="1:27" ht="15" thickBot="1">
      <c r="A81" s="2" t="s">
        <v>880</v>
      </c>
      <c r="B81" s="1" t="s">
        <v>770</v>
      </c>
      <c r="C81" s="3"/>
      <c r="D81" s="158"/>
      <c r="E81" s="158"/>
      <c r="F81" s="102" t="s">
        <v>217</v>
      </c>
      <c r="G81" s="103" t="s">
        <v>218</v>
      </c>
      <c r="H81" s="3"/>
      <c r="I81" s="5"/>
      <c r="J81" s="5"/>
      <c r="K81" s="5"/>
      <c r="L81" s="5"/>
      <c r="M81" s="5"/>
      <c r="N81" s="5"/>
      <c r="O81" s="98">
        <v>280</v>
      </c>
      <c r="P81" s="118" t="s">
        <v>1799</v>
      </c>
      <c r="Q81" s="5"/>
      <c r="R81" s="5"/>
      <c r="S81" s="6"/>
      <c r="T81" s="5"/>
      <c r="U81" s="5"/>
      <c r="V81" s="5"/>
      <c r="W81" s="5"/>
      <c r="X81" s="5"/>
      <c r="AA81" s="100" t="s">
        <v>854</v>
      </c>
    </row>
    <row r="82" spans="1:27" ht="15" thickBot="1">
      <c r="A82" s="2" t="s">
        <v>881</v>
      </c>
      <c r="B82" s="1" t="s">
        <v>771</v>
      </c>
      <c r="C82" s="3"/>
      <c r="D82" s="158"/>
      <c r="E82" s="158"/>
      <c r="F82" s="102" t="s">
        <v>219</v>
      </c>
      <c r="G82" s="103" t="s">
        <v>220</v>
      </c>
      <c r="H82" s="3"/>
      <c r="I82" s="5"/>
      <c r="J82" s="5"/>
      <c r="K82" s="5"/>
      <c r="L82" s="5"/>
      <c r="M82" s="5"/>
      <c r="N82" s="5"/>
      <c r="O82" s="98">
        <v>110</v>
      </c>
      <c r="P82" s="118" t="s">
        <v>1799</v>
      </c>
      <c r="Q82" s="5"/>
      <c r="R82" s="5"/>
      <c r="S82" s="6"/>
      <c r="T82" s="5"/>
      <c r="U82" s="5"/>
      <c r="V82" s="5"/>
      <c r="W82" s="5"/>
      <c r="X82" s="5"/>
      <c r="AA82" s="100" t="s">
        <v>855</v>
      </c>
    </row>
    <row r="83" spans="1:27" ht="15" thickBot="1">
      <c r="A83" s="2" t="s">
        <v>882</v>
      </c>
      <c r="B83" s="1" t="s">
        <v>753</v>
      </c>
      <c r="C83" s="3"/>
      <c r="D83" s="158"/>
      <c r="E83" s="159"/>
      <c r="F83" s="104" t="s">
        <v>221</v>
      </c>
      <c r="G83" s="105" t="s">
        <v>222</v>
      </c>
      <c r="H83" s="3"/>
      <c r="I83" s="5"/>
      <c r="J83" s="5"/>
      <c r="K83" s="5"/>
      <c r="L83" s="5"/>
      <c r="M83" s="5"/>
      <c r="N83" s="5"/>
      <c r="O83" s="98">
        <v>130</v>
      </c>
      <c r="P83" s="5"/>
      <c r="Q83" s="5"/>
      <c r="R83" s="5"/>
      <c r="S83" s="6"/>
      <c r="T83" s="5"/>
      <c r="U83" s="5"/>
      <c r="V83" s="5"/>
      <c r="W83" s="5"/>
      <c r="X83" s="5"/>
      <c r="AA83" s="100" t="s">
        <v>802</v>
      </c>
    </row>
    <row r="84" spans="1:27" ht="15" thickBot="1">
      <c r="A84" s="2" t="s">
        <v>911</v>
      </c>
      <c r="B84" s="1" t="s">
        <v>754</v>
      </c>
      <c r="C84" s="3"/>
      <c r="D84" s="158"/>
      <c r="E84" s="157" t="s">
        <v>1753</v>
      </c>
      <c r="F84" s="102" t="s">
        <v>223</v>
      </c>
      <c r="G84" s="103" t="s">
        <v>224</v>
      </c>
      <c r="H84" s="3"/>
      <c r="I84" s="5"/>
      <c r="J84" s="5"/>
      <c r="K84" s="5"/>
      <c r="L84" s="5"/>
      <c r="M84" s="5"/>
      <c r="N84" s="5"/>
      <c r="O84" s="98">
        <v>75</v>
      </c>
      <c r="P84" s="5"/>
      <c r="Q84" s="5"/>
      <c r="R84" s="5"/>
      <c r="S84" s="6"/>
      <c r="T84" s="5"/>
      <c r="U84" s="5"/>
      <c r="V84" s="5"/>
      <c r="W84" s="5"/>
      <c r="X84" s="5"/>
      <c r="AA84" s="100" t="s">
        <v>806</v>
      </c>
    </row>
    <row r="85" spans="1:27" ht="15" thickBot="1">
      <c r="A85" s="2" t="s">
        <v>912</v>
      </c>
      <c r="B85" s="1" t="s">
        <v>755</v>
      </c>
      <c r="C85" s="3"/>
      <c r="D85" s="158"/>
      <c r="E85" s="158"/>
      <c r="F85" s="102" t="s">
        <v>225</v>
      </c>
      <c r="G85" s="103" t="s">
        <v>226</v>
      </c>
      <c r="H85" s="3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  <c r="T85" s="5"/>
      <c r="U85" s="5"/>
      <c r="V85" s="5"/>
      <c r="W85" s="5"/>
      <c r="X85" s="5"/>
      <c r="AA85" s="100" t="s">
        <v>807</v>
      </c>
    </row>
    <row r="86" spans="1:27" ht="15" thickBot="1">
      <c r="A86" s="3"/>
      <c r="B86" s="3"/>
      <c r="C86" s="3"/>
      <c r="D86" s="158"/>
      <c r="E86" s="158"/>
      <c r="F86" s="102" t="s">
        <v>227</v>
      </c>
      <c r="G86" s="103" t="s">
        <v>228</v>
      </c>
      <c r="H86" s="3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  <c r="T86" s="5"/>
      <c r="U86" s="5"/>
      <c r="V86" s="5"/>
      <c r="W86" s="5"/>
      <c r="X86" s="5"/>
      <c r="AA86" s="100" t="s">
        <v>811</v>
      </c>
    </row>
    <row r="87" spans="1:27" ht="15" thickBot="1">
      <c r="A87" s="59" t="s">
        <v>903</v>
      </c>
      <c r="B87" s="10"/>
      <c r="C87" s="3"/>
      <c r="D87" s="159"/>
      <c r="E87" s="159"/>
      <c r="F87" s="104" t="s">
        <v>229</v>
      </c>
      <c r="G87" s="105" t="s">
        <v>230</v>
      </c>
      <c r="H87" s="3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  <c r="T87" s="5"/>
      <c r="U87" s="5"/>
      <c r="V87" s="5"/>
      <c r="W87" s="5"/>
      <c r="X87" s="5"/>
      <c r="AA87" s="100" t="s">
        <v>814</v>
      </c>
    </row>
    <row r="88" spans="1:27" ht="15" customHeight="1" thickBot="1">
      <c r="A88" s="59" t="s">
        <v>897</v>
      </c>
      <c r="B88" s="10"/>
      <c r="C88" s="3"/>
      <c r="D88" s="157" t="s">
        <v>1754</v>
      </c>
      <c r="E88" s="157" t="s">
        <v>231</v>
      </c>
      <c r="F88" s="102" t="s">
        <v>232</v>
      </c>
      <c r="G88" s="103" t="s">
        <v>233</v>
      </c>
      <c r="H88" s="3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  <c r="T88" s="5"/>
      <c r="U88" s="5"/>
      <c r="V88" s="5"/>
      <c r="W88" s="5"/>
      <c r="X88" s="5"/>
      <c r="AA88" s="100" t="s">
        <v>816</v>
      </c>
    </row>
    <row r="89" spans="1:27" ht="15" thickBot="1">
      <c r="A89" s="60" t="s">
        <v>792</v>
      </c>
      <c r="B89" s="58" t="s">
        <v>793</v>
      </c>
      <c r="C89" s="3"/>
      <c r="D89" s="158"/>
      <c r="E89" s="158"/>
      <c r="F89" s="102" t="s">
        <v>234</v>
      </c>
      <c r="G89" s="103" t="s">
        <v>235</v>
      </c>
      <c r="H89" s="3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  <c r="T89" s="5"/>
      <c r="U89" s="5"/>
      <c r="V89" s="5"/>
      <c r="W89" s="5"/>
      <c r="X89" s="5"/>
      <c r="AA89" s="100" t="s">
        <v>818</v>
      </c>
    </row>
    <row r="90" spans="1:27" ht="15" thickBot="1">
      <c r="A90" s="61" t="s">
        <v>898</v>
      </c>
      <c r="B90" s="64" t="s">
        <v>23</v>
      </c>
      <c r="C90" s="3"/>
      <c r="D90" s="158"/>
      <c r="E90" s="158"/>
      <c r="F90" s="102" t="s">
        <v>236</v>
      </c>
      <c r="G90" s="103" t="s">
        <v>237</v>
      </c>
      <c r="H90" s="3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  <c r="T90" s="5"/>
      <c r="U90" s="5"/>
      <c r="V90" s="5"/>
      <c r="W90" s="5"/>
      <c r="X90" s="5"/>
      <c r="AA90" s="100" t="s">
        <v>857</v>
      </c>
    </row>
    <row r="91" spans="1:27" ht="15" thickBot="1">
      <c r="A91" s="61" t="s">
        <v>899</v>
      </c>
      <c r="B91" s="64" t="s">
        <v>759</v>
      </c>
      <c r="C91" s="3"/>
      <c r="D91" s="158"/>
      <c r="E91" s="158"/>
      <c r="F91" s="102" t="s">
        <v>238</v>
      </c>
      <c r="G91" s="103" t="s">
        <v>239</v>
      </c>
      <c r="H91" s="3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  <c r="T91" s="5"/>
      <c r="U91" s="5"/>
      <c r="V91" s="5"/>
      <c r="W91" s="5"/>
      <c r="X91" s="5"/>
      <c r="AA91" s="100" t="s">
        <v>802</v>
      </c>
    </row>
    <row r="92" spans="1:27">
      <c r="A92" s="3"/>
      <c r="B92" s="3"/>
      <c r="C92" s="3"/>
      <c r="D92" s="158"/>
      <c r="E92" s="158"/>
      <c r="F92" s="102" t="s">
        <v>240</v>
      </c>
      <c r="G92" s="103" t="s">
        <v>241</v>
      </c>
      <c r="H92" s="3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  <c r="T92" s="5"/>
      <c r="U92" s="5"/>
      <c r="V92" s="5"/>
      <c r="W92" s="5"/>
      <c r="X92" s="5"/>
      <c r="AA92" s="100" t="s">
        <v>806</v>
      </c>
    </row>
    <row r="93" spans="1:27">
      <c r="A93" s="3"/>
      <c r="B93" s="3"/>
      <c r="C93" s="3"/>
      <c r="D93" s="158"/>
      <c r="E93" s="158"/>
      <c r="F93" s="102" t="s">
        <v>242</v>
      </c>
      <c r="G93" s="103" t="s">
        <v>243</v>
      </c>
      <c r="H93" s="3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  <c r="T93" s="5"/>
      <c r="U93" s="5"/>
      <c r="V93" s="5"/>
      <c r="W93" s="5"/>
      <c r="X93" s="5"/>
      <c r="AA93" s="100" t="s">
        <v>807</v>
      </c>
    </row>
    <row r="94" spans="1:27">
      <c r="A94" s="3"/>
      <c r="B94" s="3"/>
      <c r="C94" s="3"/>
      <c r="D94" s="158"/>
      <c r="E94" s="158"/>
      <c r="F94" s="102" t="s">
        <v>244</v>
      </c>
      <c r="G94" s="103" t="s">
        <v>245</v>
      </c>
      <c r="H94" s="3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5"/>
      <c r="U94" s="5"/>
      <c r="V94" s="5"/>
      <c r="W94" s="5"/>
      <c r="X94" s="5"/>
      <c r="AA94" s="100" t="s">
        <v>811</v>
      </c>
    </row>
    <row r="95" spans="1:27">
      <c r="A95" s="3"/>
      <c r="B95" s="3"/>
      <c r="C95" s="3"/>
      <c r="D95" s="158"/>
      <c r="E95" s="158"/>
      <c r="F95" s="102" t="s">
        <v>246</v>
      </c>
      <c r="G95" s="103" t="s">
        <v>247</v>
      </c>
      <c r="H95" s="3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5"/>
      <c r="U95" s="5"/>
      <c r="V95" s="5"/>
      <c r="W95" s="5"/>
      <c r="X95" s="5"/>
      <c r="AA95" s="100" t="s">
        <v>814</v>
      </c>
    </row>
    <row r="96" spans="1:27">
      <c r="A96" s="3"/>
      <c r="B96" s="3"/>
      <c r="C96" s="3"/>
      <c r="D96" s="158"/>
      <c r="E96" s="158"/>
      <c r="F96" s="102" t="s">
        <v>248</v>
      </c>
      <c r="G96" s="103" t="s">
        <v>249</v>
      </c>
      <c r="H96" s="3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5"/>
      <c r="U96" s="5"/>
      <c r="V96" s="5"/>
      <c r="W96" s="5"/>
      <c r="X96" s="5"/>
      <c r="AA96" s="100" t="s">
        <v>37</v>
      </c>
    </row>
    <row r="97" spans="1:27">
      <c r="A97" s="3"/>
      <c r="B97" s="3"/>
      <c r="C97" s="3"/>
      <c r="D97" s="158"/>
      <c r="E97" s="158"/>
      <c r="F97" s="102" t="s">
        <v>250</v>
      </c>
      <c r="G97" s="103" t="s">
        <v>251</v>
      </c>
      <c r="H97" s="3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5"/>
      <c r="U97" s="5"/>
      <c r="V97" s="5"/>
      <c r="W97" s="5"/>
      <c r="X97" s="5"/>
      <c r="AA97" s="100" t="s">
        <v>802</v>
      </c>
    </row>
    <row r="98" spans="1:27">
      <c r="A98" s="3"/>
      <c r="B98" s="3"/>
      <c r="C98" s="3"/>
      <c r="D98" s="158"/>
      <c r="E98" s="158"/>
      <c r="F98" s="102" t="s">
        <v>252</v>
      </c>
      <c r="G98" s="103" t="s">
        <v>253</v>
      </c>
      <c r="H98" s="3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  <c r="T98" s="5"/>
      <c r="U98" s="5"/>
      <c r="V98" s="5"/>
      <c r="W98" s="5"/>
      <c r="X98" s="5"/>
      <c r="AA98" s="100" t="s">
        <v>806</v>
      </c>
    </row>
    <row r="99" spans="1:27">
      <c r="A99" s="3"/>
      <c r="B99" s="3"/>
      <c r="C99" s="3"/>
      <c r="D99" s="158"/>
      <c r="E99" s="158"/>
      <c r="F99" s="102" t="s">
        <v>254</v>
      </c>
      <c r="G99" s="103" t="s">
        <v>255</v>
      </c>
      <c r="H99" s="3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  <c r="T99" s="5"/>
      <c r="U99" s="5"/>
      <c r="V99" s="5"/>
      <c r="W99" s="5"/>
      <c r="X99" s="5"/>
      <c r="AA99" s="100" t="s">
        <v>1689</v>
      </c>
    </row>
    <row r="100" spans="1:27">
      <c r="A100" s="3"/>
      <c r="B100" s="3"/>
      <c r="C100" s="3"/>
      <c r="D100" s="158"/>
      <c r="E100" s="158"/>
      <c r="F100" s="102" t="s">
        <v>256</v>
      </c>
      <c r="G100" s="103" t="s">
        <v>257</v>
      </c>
      <c r="H100" s="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  <c r="T100" s="5"/>
      <c r="U100" s="5"/>
      <c r="V100" s="5"/>
      <c r="W100" s="5"/>
      <c r="X100" s="5"/>
      <c r="AA100" s="100" t="s">
        <v>1690</v>
      </c>
    </row>
    <row r="101" spans="1:27">
      <c r="A101" s="3"/>
      <c r="B101" s="3"/>
      <c r="C101" s="3"/>
      <c r="D101" s="158"/>
      <c r="E101" s="158"/>
      <c r="F101" s="102" t="s">
        <v>258</v>
      </c>
      <c r="G101" s="103" t="s">
        <v>259</v>
      </c>
      <c r="H101" s="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  <c r="T101" s="5"/>
      <c r="U101" s="5"/>
      <c r="V101" s="5"/>
      <c r="W101" s="5"/>
      <c r="X101" s="5"/>
      <c r="AA101" s="100" t="s">
        <v>1691</v>
      </c>
    </row>
    <row r="102" spans="1:27">
      <c r="A102" s="3"/>
      <c r="B102" s="3"/>
      <c r="C102" s="3"/>
      <c r="D102" s="158"/>
      <c r="E102" s="158"/>
      <c r="F102" s="102" t="s">
        <v>260</v>
      </c>
      <c r="G102" s="103" t="s">
        <v>261</v>
      </c>
      <c r="H102" s="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  <c r="T102" s="5"/>
      <c r="U102" s="5"/>
      <c r="V102" s="5"/>
      <c r="W102" s="5"/>
      <c r="X102" s="5"/>
      <c r="AA102" s="100" t="s">
        <v>1692</v>
      </c>
    </row>
    <row r="103" spans="1:27">
      <c r="A103" s="3"/>
      <c r="B103" s="3"/>
      <c r="C103" s="3"/>
      <c r="D103" s="158"/>
      <c r="E103" s="158"/>
      <c r="F103" s="102" t="s">
        <v>262</v>
      </c>
      <c r="G103" s="103" t="s">
        <v>263</v>
      </c>
      <c r="H103" s="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  <c r="T103" s="5"/>
      <c r="U103" s="5"/>
      <c r="V103" s="5"/>
      <c r="W103" s="5"/>
      <c r="X103" s="5"/>
      <c r="AA103" s="100" t="s">
        <v>1693</v>
      </c>
    </row>
    <row r="104" spans="1:27" ht="15" thickBot="1">
      <c r="A104" s="3"/>
      <c r="B104" s="3"/>
      <c r="C104" s="3"/>
      <c r="D104" s="158"/>
      <c r="E104" s="159"/>
      <c r="F104" s="104" t="s">
        <v>264</v>
      </c>
      <c r="G104" s="105" t="s">
        <v>265</v>
      </c>
      <c r="H104" s="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  <c r="T104" s="5"/>
      <c r="U104" s="5"/>
      <c r="V104" s="5"/>
      <c r="W104" s="5"/>
      <c r="X104" s="5"/>
      <c r="AA104" s="100" t="s">
        <v>1694</v>
      </c>
    </row>
    <row r="105" spans="1:27">
      <c r="A105" s="3"/>
      <c r="B105" s="3"/>
      <c r="C105" s="3"/>
      <c r="D105" s="158"/>
      <c r="E105" s="157" t="s">
        <v>266</v>
      </c>
      <c r="F105" s="102" t="s">
        <v>267</v>
      </c>
      <c r="G105" s="103" t="s">
        <v>268</v>
      </c>
      <c r="H105" s="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  <c r="T105" s="5"/>
      <c r="U105" s="5"/>
      <c r="V105" s="5"/>
      <c r="W105" s="5"/>
      <c r="X105" s="5"/>
      <c r="AA105" s="100" t="s">
        <v>1695</v>
      </c>
    </row>
    <row r="106" spans="1:27">
      <c r="A106" s="3"/>
      <c r="B106" s="3"/>
      <c r="C106" s="3"/>
      <c r="D106" s="158"/>
      <c r="E106" s="158"/>
      <c r="F106" s="102" t="s">
        <v>269</v>
      </c>
      <c r="G106" s="103" t="s">
        <v>270</v>
      </c>
      <c r="H106" s="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  <c r="T106" s="5"/>
      <c r="U106" s="5"/>
      <c r="V106" s="5"/>
      <c r="W106" s="5"/>
      <c r="X106" s="5"/>
      <c r="AA106" s="100" t="s">
        <v>811</v>
      </c>
    </row>
    <row r="107" spans="1:27">
      <c r="A107" s="3"/>
      <c r="B107" s="3"/>
      <c r="C107" s="3"/>
      <c r="D107" s="158"/>
      <c r="E107" s="158"/>
      <c r="F107" s="102" t="s">
        <v>271</v>
      </c>
      <c r="G107" s="103" t="s">
        <v>272</v>
      </c>
      <c r="H107" s="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6"/>
      <c r="T107" s="5"/>
      <c r="U107" s="5"/>
      <c r="V107" s="5"/>
      <c r="W107" s="5"/>
      <c r="X107" s="5"/>
      <c r="AA107" s="100" t="s">
        <v>1696</v>
      </c>
    </row>
    <row r="108" spans="1:27">
      <c r="A108" s="3"/>
      <c r="B108" s="3"/>
      <c r="C108" s="3"/>
      <c r="D108" s="158"/>
      <c r="E108" s="158"/>
      <c r="F108" s="102" t="s">
        <v>273</v>
      </c>
      <c r="G108" s="103" t="s">
        <v>274</v>
      </c>
      <c r="H108" s="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6"/>
      <c r="T108" s="5"/>
      <c r="U108" s="5"/>
      <c r="V108" s="5"/>
      <c r="W108" s="5"/>
      <c r="X108" s="5"/>
      <c r="AA108" s="100" t="s">
        <v>1697</v>
      </c>
    </row>
    <row r="109" spans="1:27">
      <c r="A109" s="3"/>
      <c r="B109" s="3"/>
      <c r="C109" s="3"/>
      <c r="D109" s="158"/>
      <c r="E109" s="158"/>
      <c r="F109" s="102" t="s">
        <v>275</v>
      </c>
      <c r="G109" s="103" t="s">
        <v>276</v>
      </c>
      <c r="H109" s="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6"/>
      <c r="T109" s="5"/>
      <c r="U109" s="5"/>
      <c r="V109" s="5"/>
      <c r="W109" s="5"/>
      <c r="X109" s="5"/>
      <c r="AA109" s="100" t="s">
        <v>807</v>
      </c>
    </row>
    <row r="110" spans="1:27" ht="15" thickBot="1">
      <c r="A110" s="3"/>
      <c r="B110" s="3"/>
      <c r="C110" s="3"/>
      <c r="D110" s="158"/>
      <c r="E110" s="159"/>
      <c r="F110" s="104" t="s">
        <v>277</v>
      </c>
      <c r="G110" s="105" t="s">
        <v>278</v>
      </c>
      <c r="H110" s="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6"/>
      <c r="T110" s="5"/>
      <c r="U110" s="5"/>
      <c r="V110" s="5"/>
      <c r="W110" s="5"/>
      <c r="X110" s="5"/>
    </row>
    <row r="111" spans="1:27">
      <c r="A111" s="3"/>
      <c r="B111" s="3"/>
      <c r="C111" s="3"/>
      <c r="D111" s="158"/>
      <c r="E111" s="157" t="s">
        <v>279</v>
      </c>
      <c r="F111" s="102" t="s">
        <v>280</v>
      </c>
      <c r="G111" s="103" t="s">
        <v>281</v>
      </c>
      <c r="H111" s="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6"/>
      <c r="T111" s="5"/>
      <c r="U111" s="5"/>
      <c r="V111" s="5"/>
      <c r="W111" s="5"/>
      <c r="X111" s="5"/>
    </row>
    <row r="112" spans="1:27">
      <c r="A112" s="3"/>
      <c r="B112" s="3"/>
      <c r="C112" s="3"/>
      <c r="D112" s="158"/>
      <c r="E112" s="158"/>
      <c r="F112" s="102" t="s">
        <v>282</v>
      </c>
      <c r="G112" s="103" t="s">
        <v>283</v>
      </c>
      <c r="H112" s="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"/>
      <c r="T112" s="5"/>
      <c r="U112" s="5"/>
      <c r="V112" s="5"/>
      <c r="W112" s="5"/>
      <c r="X112" s="5"/>
    </row>
    <row r="113" spans="1:24">
      <c r="A113" s="50"/>
      <c r="B113" s="3"/>
      <c r="C113" s="3"/>
      <c r="D113" s="158"/>
      <c r="E113" s="158"/>
      <c r="F113" s="102" t="s">
        <v>284</v>
      </c>
      <c r="G113" s="103" t="s">
        <v>285</v>
      </c>
      <c r="H113" s="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6"/>
      <c r="T113" s="5"/>
      <c r="U113" s="5"/>
      <c r="V113" s="5"/>
      <c r="W113" s="5"/>
      <c r="X113" s="5"/>
    </row>
    <row r="114" spans="1:24">
      <c r="A114" s="3"/>
      <c r="B114" s="3"/>
      <c r="C114" s="3"/>
      <c r="D114" s="158"/>
      <c r="E114" s="158"/>
      <c r="F114" s="102" t="s">
        <v>286</v>
      </c>
      <c r="G114" s="103" t="s">
        <v>287</v>
      </c>
      <c r="H114" s="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6"/>
      <c r="T114" s="5"/>
      <c r="U114" s="5"/>
      <c r="V114" s="5"/>
      <c r="W114" s="5"/>
      <c r="X114" s="5"/>
    </row>
    <row r="115" spans="1:24">
      <c r="A115" s="3"/>
      <c r="B115" s="3"/>
      <c r="C115" s="3"/>
      <c r="D115" s="158"/>
      <c r="E115" s="158"/>
      <c r="F115" s="102" t="s">
        <v>288</v>
      </c>
      <c r="G115" s="103" t="s">
        <v>289</v>
      </c>
      <c r="H115" s="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6"/>
      <c r="T115" s="5"/>
      <c r="U115" s="5"/>
      <c r="V115" s="5"/>
      <c r="W115" s="5"/>
      <c r="X115" s="5"/>
    </row>
    <row r="116" spans="1:24">
      <c r="A116" s="3"/>
      <c r="B116" s="3"/>
      <c r="C116" s="3"/>
      <c r="D116" s="158"/>
      <c r="E116" s="158"/>
      <c r="F116" s="102" t="s">
        <v>290</v>
      </c>
      <c r="G116" s="103" t="s">
        <v>291</v>
      </c>
      <c r="H116" s="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6"/>
      <c r="T116" s="5"/>
      <c r="U116" s="5"/>
      <c r="V116" s="5"/>
      <c r="W116" s="5"/>
      <c r="X116" s="5"/>
    </row>
    <row r="117" spans="1:24">
      <c r="A117" s="3"/>
      <c r="B117" s="3"/>
      <c r="C117" s="3"/>
      <c r="D117" s="158"/>
      <c r="E117" s="158"/>
      <c r="F117" s="102" t="s">
        <v>292</v>
      </c>
      <c r="G117" s="103" t="s">
        <v>293</v>
      </c>
      <c r="H117" s="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6"/>
      <c r="T117" s="5"/>
      <c r="U117" s="5"/>
      <c r="V117" s="5"/>
      <c r="W117" s="5"/>
      <c r="X117" s="5"/>
    </row>
    <row r="118" spans="1:24">
      <c r="A118" s="3"/>
      <c r="B118" s="3"/>
      <c r="C118" s="3"/>
      <c r="D118" s="158"/>
      <c r="E118" s="158"/>
      <c r="F118" s="102" t="s">
        <v>294</v>
      </c>
      <c r="G118" s="103" t="s">
        <v>295</v>
      </c>
      <c r="H118" s="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6"/>
      <c r="T118" s="5"/>
      <c r="U118" s="5"/>
      <c r="V118" s="5"/>
      <c r="W118" s="5"/>
      <c r="X118" s="5"/>
    </row>
    <row r="119" spans="1:24">
      <c r="A119" s="3"/>
      <c r="B119" s="3"/>
      <c r="C119" s="3"/>
      <c r="D119" s="158"/>
      <c r="E119" s="158"/>
      <c r="F119" s="102" t="s">
        <v>296</v>
      </c>
      <c r="G119" s="103" t="s">
        <v>297</v>
      </c>
      <c r="H119" s="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6"/>
      <c r="T119" s="5"/>
      <c r="U119" s="5"/>
      <c r="V119" s="5"/>
      <c r="W119" s="5"/>
      <c r="X119" s="5"/>
    </row>
    <row r="120" spans="1:24" ht="15" thickBot="1">
      <c r="A120" s="3"/>
      <c r="B120" s="3"/>
      <c r="C120" s="3"/>
      <c r="D120" s="159"/>
      <c r="E120" s="159"/>
      <c r="F120" s="104" t="s">
        <v>298</v>
      </c>
      <c r="G120" s="105" t="s">
        <v>299</v>
      </c>
      <c r="H120" s="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6"/>
      <c r="T120" s="5"/>
      <c r="U120" s="5"/>
      <c r="V120" s="5"/>
      <c r="W120" s="5"/>
      <c r="X120" s="5"/>
    </row>
    <row r="121" spans="1:24">
      <c r="A121" s="3"/>
      <c r="B121" s="3"/>
      <c r="C121" s="3"/>
      <c r="D121" s="157" t="s">
        <v>308</v>
      </c>
      <c r="E121" s="157" t="s">
        <v>300</v>
      </c>
      <c r="F121" s="102" t="s">
        <v>300</v>
      </c>
      <c r="G121" s="103" t="s">
        <v>301</v>
      </c>
      <c r="H121" s="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"/>
      <c r="T121" s="5"/>
      <c r="U121" s="5"/>
      <c r="V121" s="5"/>
      <c r="W121" s="5"/>
      <c r="X121" s="5"/>
    </row>
    <row r="122" spans="1:24">
      <c r="A122" s="3"/>
      <c r="B122" s="3"/>
      <c r="C122" s="3"/>
      <c r="D122" s="158"/>
      <c r="E122" s="158"/>
      <c r="F122" s="102" t="s">
        <v>302</v>
      </c>
      <c r="G122" s="103" t="s">
        <v>303</v>
      </c>
      <c r="H122" s="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"/>
      <c r="T122" s="5"/>
      <c r="U122" s="5"/>
      <c r="V122" s="5"/>
      <c r="W122" s="5"/>
      <c r="X122" s="5"/>
    </row>
    <row r="123" spans="1:24">
      <c r="A123" s="3"/>
      <c r="B123" s="3"/>
      <c r="C123" s="3"/>
      <c r="D123" s="158"/>
      <c r="E123" s="158"/>
      <c r="F123" s="102" t="s">
        <v>304</v>
      </c>
      <c r="G123" s="103" t="s">
        <v>305</v>
      </c>
      <c r="H123" s="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6"/>
      <c r="T123" s="5"/>
      <c r="U123" s="5"/>
      <c r="V123" s="5"/>
      <c r="W123" s="5"/>
      <c r="X123" s="5"/>
    </row>
    <row r="124" spans="1:24">
      <c r="A124" s="3"/>
      <c r="B124" s="3"/>
      <c r="C124" s="3"/>
      <c r="D124" s="158"/>
      <c r="E124" s="158"/>
      <c r="F124" s="102" t="s">
        <v>306</v>
      </c>
      <c r="G124" s="103" t="s">
        <v>307</v>
      </c>
      <c r="H124" s="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6"/>
      <c r="T124" s="5"/>
      <c r="U124" s="5"/>
      <c r="V124" s="5"/>
      <c r="W124" s="5"/>
      <c r="X124" s="5"/>
    </row>
    <row r="125" spans="1:24">
      <c r="A125" s="3"/>
      <c r="B125" s="3"/>
      <c r="C125" s="3"/>
      <c r="D125" s="158"/>
      <c r="E125" s="158"/>
      <c r="F125" s="102" t="s">
        <v>308</v>
      </c>
      <c r="G125" s="103" t="s">
        <v>309</v>
      </c>
      <c r="H125" s="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"/>
      <c r="T125" s="5"/>
      <c r="U125" s="5"/>
      <c r="V125" s="5"/>
      <c r="W125" s="5"/>
      <c r="X125" s="5"/>
    </row>
    <row r="126" spans="1:24">
      <c r="A126" s="3"/>
      <c r="B126" s="3"/>
      <c r="C126" s="3"/>
      <c r="D126" s="158"/>
      <c r="E126" s="158"/>
      <c r="F126" s="102" t="s">
        <v>310</v>
      </c>
      <c r="G126" s="103" t="s">
        <v>311</v>
      </c>
      <c r="H126" s="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6"/>
      <c r="T126" s="5"/>
      <c r="U126" s="5"/>
      <c r="V126" s="5"/>
      <c r="W126" s="5"/>
      <c r="X126" s="5"/>
    </row>
    <row r="127" spans="1:24">
      <c r="A127" s="3"/>
      <c r="B127" s="3"/>
      <c r="C127" s="3"/>
      <c r="D127" s="158"/>
      <c r="E127" s="158"/>
      <c r="F127" s="102" t="s">
        <v>312</v>
      </c>
      <c r="G127" s="103" t="s">
        <v>313</v>
      </c>
      <c r="H127" s="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6"/>
      <c r="T127" s="5"/>
      <c r="U127" s="5"/>
      <c r="V127" s="5"/>
      <c r="W127" s="5"/>
      <c r="X127" s="5"/>
    </row>
    <row r="128" spans="1:24">
      <c r="A128" s="3"/>
      <c r="B128" s="3"/>
      <c r="C128" s="3"/>
      <c r="D128" s="158"/>
      <c r="E128" s="158"/>
      <c r="F128" s="102" t="s">
        <v>314</v>
      </c>
      <c r="G128" s="103" t="s">
        <v>315</v>
      </c>
      <c r="H128" s="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6"/>
      <c r="T128" s="5"/>
      <c r="U128" s="5"/>
      <c r="V128" s="5"/>
      <c r="W128" s="5"/>
      <c r="X128" s="5"/>
    </row>
    <row r="129" spans="1:24">
      <c r="A129" s="3"/>
      <c r="B129" s="3"/>
      <c r="C129" s="3"/>
      <c r="D129" s="158"/>
      <c r="E129" s="158"/>
      <c r="F129" s="102" t="s">
        <v>316</v>
      </c>
      <c r="G129" s="103" t="s">
        <v>317</v>
      </c>
      <c r="H129" s="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"/>
      <c r="T129" s="5"/>
      <c r="U129" s="5"/>
      <c r="V129" s="5"/>
      <c r="W129" s="5"/>
      <c r="X129" s="5"/>
    </row>
    <row r="130" spans="1:24" ht="15" thickBot="1">
      <c r="A130" s="3"/>
      <c r="B130" s="3"/>
      <c r="C130" s="3"/>
      <c r="D130" s="158"/>
      <c r="E130" s="159"/>
      <c r="F130" s="104" t="s">
        <v>318</v>
      </c>
      <c r="G130" s="105" t="s">
        <v>319</v>
      </c>
      <c r="H130" s="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6"/>
      <c r="T130" s="5"/>
      <c r="U130" s="5"/>
      <c r="V130" s="5"/>
      <c r="W130" s="5"/>
      <c r="X130" s="5"/>
    </row>
    <row r="131" spans="1:24">
      <c r="A131" s="3"/>
      <c r="B131" s="3"/>
      <c r="C131" s="3"/>
      <c r="D131" s="158"/>
      <c r="E131" s="157" t="s">
        <v>320</v>
      </c>
      <c r="F131" s="102" t="s">
        <v>320</v>
      </c>
      <c r="G131" s="103" t="s">
        <v>321</v>
      </c>
      <c r="H131" s="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6"/>
      <c r="T131" s="5"/>
      <c r="U131" s="5"/>
      <c r="V131" s="5"/>
      <c r="W131" s="5"/>
      <c r="X131" s="5"/>
    </row>
    <row r="132" spans="1:24">
      <c r="A132" s="3"/>
      <c r="B132" s="3"/>
      <c r="C132" s="3"/>
      <c r="D132" s="158"/>
      <c r="E132" s="158"/>
      <c r="F132" s="102" t="s">
        <v>322</v>
      </c>
      <c r="G132" s="103" t="s">
        <v>323</v>
      </c>
      <c r="H132" s="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6"/>
      <c r="T132" s="5"/>
      <c r="U132" s="5"/>
      <c r="V132" s="5"/>
      <c r="W132" s="5"/>
      <c r="X132" s="5"/>
    </row>
    <row r="133" spans="1:24" ht="15" thickBot="1">
      <c r="A133" s="3"/>
      <c r="B133" s="3"/>
      <c r="C133" s="3"/>
      <c r="D133" s="158"/>
      <c r="E133" s="159"/>
      <c r="F133" s="104" t="s">
        <v>324</v>
      </c>
      <c r="G133" s="105" t="s">
        <v>325</v>
      </c>
      <c r="H133" s="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"/>
      <c r="T133" s="5"/>
      <c r="U133" s="5"/>
      <c r="V133" s="5"/>
      <c r="W133" s="5"/>
      <c r="X133" s="5"/>
    </row>
    <row r="134" spans="1:24">
      <c r="A134" s="3"/>
      <c r="B134" s="3"/>
      <c r="C134" s="3"/>
      <c r="D134" s="158"/>
      <c r="E134" s="157" t="s">
        <v>326</v>
      </c>
      <c r="F134" s="102" t="s">
        <v>326</v>
      </c>
      <c r="G134" s="103" t="s">
        <v>327</v>
      </c>
      <c r="H134" s="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"/>
      <c r="T134" s="5"/>
      <c r="U134" s="5"/>
      <c r="V134" s="5"/>
      <c r="W134" s="5"/>
      <c r="X134" s="5"/>
    </row>
    <row r="135" spans="1:24">
      <c r="A135" s="3"/>
      <c r="B135" s="3"/>
      <c r="C135" s="3"/>
      <c r="D135" s="158"/>
      <c r="E135" s="158"/>
      <c r="F135" s="102" t="s">
        <v>328</v>
      </c>
      <c r="G135" s="103" t="s">
        <v>329</v>
      </c>
      <c r="H135" s="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6"/>
      <c r="T135" s="5"/>
      <c r="U135" s="5"/>
      <c r="V135" s="5"/>
      <c r="W135" s="5"/>
      <c r="X135" s="5"/>
    </row>
    <row r="136" spans="1:24">
      <c r="A136" s="3"/>
      <c r="B136" s="3"/>
      <c r="C136" s="3"/>
      <c r="D136" s="158"/>
      <c r="E136" s="158"/>
      <c r="F136" s="102" t="s">
        <v>330</v>
      </c>
      <c r="G136" s="103" t="s">
        <v>331</v>
      </c>
      <c r="H136" s="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6"/>
      <c r="T136" s="5"/>
      <c r="U136" s="5"/>
      <c r="V136" s="5"/>
      <c r="W136" s="5"/>
      <c r="X136" s="5"/>
    </row>
    <row r="137" spans="1:24">
      <c r="A137" s="3"/>
      <c r="B137" s="3"/>
      <c r="C137" s="3"/>
      <c r="D137" s="158"/>
      <c r="E137" s="158"/>
      <c r="F137" s="102" t="s">
        <v>332</v>
      </c>
      <c r="G137" s="103" t="s">
        <v>333</v>
      </c>
      <c r="H137" s="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6"/>
      <c r="T137" s="5"/>
      <c r="U137" s="5"/>
      <c r="V137" s="5"/>
      <c r="W137" s="5"/>
      <c r="X137" s="5"/>
    </row>
    <row r="138" spans="1:24">
      <c r="A138" s="3"/>
      <c r="B138" s="3"/>
      <c r="C138" s="3"/>
      <c r="D138" s="158"/>
      <c r="E138" s="158"/>
      <c r="F138" s="102" t="s">
        <v>334</v>
      </c>
      <c r="G138" s="103" t="s">
        <v>335</v>
      </c>
      <c r="H138" s="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6"/>
      <c r="T138" s="5"/>
      <c r="U138" s="5"/>
      <c r="V138" s="5"/>
      <c r="W138" s="5"/>
      <c r="X138" s="5"/>
    </row>
    <row r="139" spans="1:24">
      <c r="A139" s="3"/>
      <c r="B139" s="3"/>
      <c r="C139" s="3"/>
      <c r="D139" s="158"/>
      <c r="E139" s="158"/>
      <c r="F139" s="102" t="s">
        <v>336</v>
      </c>
      <c r="G139" s="103" t="s">
        <v>337</v>
      </c>
      <c r="H139" s="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6"/>
      <c r="T139" s="5"/>
      <c r="U139" s="5"/>
      <c r="V139" s="5"/>
      <c r="W139" s="5"/>
      <c r="X139" s="5"/>
    </row>
    <row r="140" spans="1:24">
      <c r="A140" s="3"/>
      <c r="B140" s="3"/>
      <c r="C140" s="3"/>
      <c r="D140" s="158"/>
      <c r="E140" s="158"/>
      <c r="F140" s="102" t="s">
        <v>338</v>
      </c>
      <c r="G140" s="103" t="s">
        <v>339</v>
      </c>
      <c r="H140" s="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6"/>
      <c r="T140" s="5"/>
      <c r="U140" s="5"/>
      <c r="V140" s="5"/>
      <c r="W140" s="5"/>
      <c r="X140" s="5"/>
    </row>
    <row r="141" spans="1:24">
      <c r="A141" s="3"/>
      <c r="B141" s="3"/>
      <c r="C141" s="3"/>
      <c r="D141" s="158"/>
      <c r="E141" s="158"/>
      <c r="F141" s="102" t="s">
        <v>340</v>
      </c>
      <c r="G141" s="103" t="s">
        <v>341</v>
      </c>
      <c r="H141" s="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6"/>
      <c r="T141" s="5"/>
      <c r="U141" s="5"/>
      <c r="V141" s="5"/>
      <c r="W141" s="5"/>
      <c r="X141" s="5"/>
    </row>
    <row r="142" spans="1:24" ht="15" thickBot="1">
      <c r="A142" s="3"/>
      <c r="B142" s="3"/>
      <c r="C142" s="3"/>
      <c r="D142" s="158"/>
      <c r="E142" s="159"/>
      <c r="F142" s="104" t="s">
        <v>342</v>
      </c>
      <c r="G142" s="105" t="s">
        <v>343</v>
      </c>
      <c r="H142" s="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6"/>
      <c r="T142" s="5"/>
      <c r="U142" s="5"/>
      <c r="V142" s="5"/>
      <c r="W142" s="5"/>
      <c r="X142" s="5"/>
    </row>
    <row r="143" spans="1:24">
      <c r="A143" s="3"/>
      <c r="B143" s="3"/>
      <c r="C143" s="3"/>
      <c r="D143" s="158"/>
      <c r="E143" s="157" t="s">
        <v>344</v>
      </c>
      <c r="F143" s="102" t="s">
        <v>344</v>
      </c>
      <c r="G143" s="103" t="s">
        <v>345</v>
      </c>
      <c r="H143" s="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6"/>
      <c r="T143" s="5"/>
      <c r="U143" s="5"/>
      <c r="V143" s="5"/>
      <c r="W143" s="5"/>
      <c r="X143" s="5"/>
    </row>
    <row r="144" spans="1:24">
      <c r="A144" s="3"/>
      <c r="B144" s="3"/>
      <c r="C144" s="3"/>
      <c r="D144" s="158"/>
      <c r="E144" s="158"/>
      <c r="F144" s="102" t="s">
        <v>346</v>
      </c>
      <c r="G144" s="103" t="s">
        <v>347</v>
      </c>
      <c r="H144" s="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6"/>
      <c r="T144" s="5"/>
      <c r="U144" s="5"/>
      <c r="V144" s="5"/>
      <c r="W144" s="5"/>
      <c r="X144" s="5"/>
    </row>
    <row r="145" spans="1:24">
      <c r="A145" s="3"/>
      <c r="B145" s="3"/>
      <c r="C145" s="3"/>
      <c r="D145" s="158"/>
      <c r="E145" s="158"/>
      <c r="F145" s="102" t="s">
        <v>348</v>
      </c>
      <c r="G145" s="103" t="s">
        <v>349</v>
      </c>
      <c r="H145" s="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6"/>
      <c r="T145" s="5"/>
      <c r="U145" s="5"/>
      <c r="V145" s="5"/>
      <c r="W145" s="5"/>
      <c r="X145" s="5"/>
    </row>
    <row r="146" spans="1:24">
      <c r="A146" s="3"/>
      <c r="B146" s="3"/>
      <c r="C146" s="3"/>
      <c r="D146" s="158"/>
      <c r="E146" s="158"/>
      <c r="F146" s="102" t="s">
        <v>350</v>
      </c>
      <c r="G146" s="103" t="s">
        <v>351</v>
      </c>
      <c r="H146" s="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6"/>
      <c r="T146" s="5"/>
      <c r="U146" s="5"/>
      <c r="V146" s="5"/>
      <c r="W146" s="5"/>
      <c r="X146" s="5"/>
    </row>
    <row r="147" spans="1:24">
      <c r="A147" s="3"/>
      <c r="B147" s="3"/>
      <c r="C147" s="3"/>
      <c r="D147" s="158"/>
      <c r="E147" s="158"/>
      <c r="F147" s="102" t="s">
        <v>352</v>
      </c>
      <c r="G147" s="103" t="s">
        <v>353</v>
      </c>
      <c r="H147" s="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6"/>
      <c r="T147" s="5"/>
      <c r="U147" s="5"/>
      <c r="V147" s="5"/>
      <c r="W147" s="5"/>
      <c r="X147" s="5"/>
    </row>
    <row r="148" spans="1:24">
      <c r="A148" s="3"/>
      <c r="B148" s="3"/>
      <c r="C148" s="3"/>
      <c r="D148" s="158"/>
      <c r="E148" s="158"/>
      <c r="F148" s="102" t="s">
        <v>354</v>
      </c>
      <c r="G148" s="103" t="s">
        <v>355</v>
      </c>
      <c r="H148" s="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6"/>
      <c r="T148" s="5"/>
      <c r="U148" s="5"/>
      <c r="V148" s="5"/>
      <c r="W148" s="5"/>
      <c r="X148" s="5"/>
    </row>
    <row r="149" spans="1:24">
      <c r="A149" s="3"/>
      <c r="B149" s="3"/>
      <c r="C149" s="3"/>
      <c r="D149" s="158"/>
      <c r="E149" s="158"/>
      <c r="F149" s="102" t="s">
        <v>356</v>
      </c>
      <c r="G149" s="103" t="s">
        <v>357</v>
      </c>
      <c r="H149" s="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6"/>
      <c r="T149" s="5"/>
      <c r="U149" s="5"/>
      <c r="V149" s="5"/>
      <c r="W149" s="5"/>
      <c r="X149" s="5"/>
    </row>
    <row r="150" spans="1:24" ht="15" thickBot="1">
      <c r="A150" s="3"/>
      <c r="B150" s="3"/>
      <c r="C150" s="3"/>
      <c r="D150" s="159"/>
      <c r="E150" s="159"/>
      <c r="F150" s="104" t="s">
        <v>358</v>
      </c>
      <c r="G150" s="105" t="s">
        <v>359</v>
      </c>
      <c r="H150" s="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6"/>
      <c r="T150" s="5"/>
      <c r="U150" s="5"/>
      <c r="V150" s="5"/>
      <c r="W150" s="5"/>
      <c r="X150" s="5"/>
    </row>
    <row r="151" spans="1:24">
      <c r="A151" s="3"/>
      <c r="B151" s="3"/>
      <c r="C151" s="3"/>
      <c r="D151" s="157" t="s">
        <v>427</v>
      </c>
      <c r="E151" s="157" t="s">
        <v>1755</v>
      </c>
      <c r="F151" s="102" t="s">
        <v>428</v>
      </c>
      <c r="G151" s="103" t="s">
        <v>1756</v>
      </c>
      <c r="H151" s="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6"/>
      <c r="T151" s="5"/>
      <c r="U151" s="5"/>
      <c r="V151" s="5"/>
      <c r="W151" s="5"/>
      <c r="X151" s="5"/>
    </row>
    <row r="152" spans="1:24">
      <c r="A152" s="3"/>
      <c r="B152" s="3"/>
      <c r="C152" s="3"/>
      <c r="D152" s="158"/>
      <c r="E152" s="158"/>
      <c r="F152" s="102" t="s">
        <v>429</v>
      </c>
      <c r="G152" s="103" t="s">
        <v>1757</v>
      </c>
      <c r="H152" s="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6"/>
      <c r="T152" s="5"/>
      <c r="U152" s="5"/>
      <c r="V152" s="5"/>
      <c r="W152" s="5"/>
      <c r="X152" s="5"/>
    </row>
    <row r="153" spans="1:24">
      <c r="A153" s="3"/>
      <c r="B153" s="3"/>
      <c r="C153" s="3"/>
      <c r="D153" s="158"/>
      <c r="E153" s="158"/>
      <c r="F153" s="102" t="s">
        <v>433</v>
      </c>
      <c r="G153" s="103" t="s">
        <v>1758</v>
      </c>
      <c r="H153" s="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6"/>
      <c r="T153" s="5"/>
      <c r="U153" s="5"/>
      <c r="V153" s="5"/>
      <c r="W153" s="5"/>
      <c r="X153" s="5"/>
    </row>
    <row r="154" spans="1:24">
      <c r="A154" s="3"/>
      <c r="B154" s="3"/>
      <c r="C154" s="3"/>
      <c r="D154" s="158"/>
      <c r="E154" s="158"/>
      <c r="F154" s="102" t="s">
        <v>434</v>
      </c>
      <c r="G154" s="103" t="s">
        <v>1759</v>
      </c>
      <c r="H154" s="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6"/>
      <c r="T154" s="5"/>
      <c r="U154" s="5"/>
      <c r="V154" s="5"/>
      <c r="W154" s="5"/>
      <c r="X154" s="5"/>
    </row>
    <row r="155" spans="1:24">
      <c r="A155" s="3"/>
      <c r="B155" s="3"/>
      <c r="C155" s="3"/>
      <c r="D155" s="158"/>
      <c r="E155" s="158"/>
      <c r="F155" s="102" t="s">
        <v>436</v>
      </c>
      <c r="G155" s="103" t="s">
        <v>1760</v>
      </c>
      <c r="H155" s="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6"/>
      <c r="T155" s="5"/>
      <c r="U155" s="5"/>
      <c r="V155" s="5"/>
      <c r="W155" s="5"/>
      <c r="X155" s="5"/>
    </row>
    <row r="156" spans="1:24">
      <c r="A156" s="3"/>
      <c r="B156" s="3"/>
      <c r="C156" s="3"/>
      <c r="D156" s="158"/>
      <c r="E156" s="158"/>
      <c r="F156" s="102" t="s">
        <v>437</v>
      </c>
      <c r="G156" s="103" t="s">
        <v>1761</v>
      </c>
      <c r="H156" s="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6"/>
      <c r="T156" s="5"/>
      <c r="U156" s="5"/>
      <c r="V156" s="5"/>
      <c r="W156" s="5"/>
      <c r="X156" s="5"/>
    </row>
    <row r="157" spans="1:24">
      <c r="A157" s="3"/>
      <c r="B157" s="3"/>
      <c r="C157" s="3"/>
      <c r="D157" s="158"/>
      <c r="E157" s="158"/>
      <c r="F157" s="102" t="s">
        <v>439</v>
      </c>
      <c r="G157" s="103" t="s">
        <v>1762</v>
      </c>
      <c r="H157" s="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6"/>
      <c r="T157" s="5"/>
      <c r="U157" s="5"/>
      <c r="V157" s="5"/>
      <c r="W157" s="5"/>
      <c r="X157" s="5"/>
    </row>
    <row r="158" spans="1:24">
      <c r="A158" s="3"/>
      <c r="B158" s="3"/>
      <c r="C158" s="3"/>
      <c r="D158" s="158"/>
      <c r="E158" s="158"/>
      <c r="F158" s="102" t="s">
        <v>443</v>
      </c>
      <c r="G158" s="103" t="s">
        <v>1763</v>
      </c>
      <c r="H158" s="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"/>
      <c r="T158" s="5"/>
      <c r="U158" s="5"/>
      <c r="V158" s="5"/>
      <c r="W158" s="5"/>
      <c r="X158" s="5"/>
    </row>
    <row r="159" spans="1:24" ht="15" thickBot="1">
      <c r="A159" s="3"/>
      <c r="B159" s="3"/>
      <c r="C159" s="3"/>
      <c r="D159" s="158"/>
      <c r="E159" s="159"/>
      <c r="F159" s="104" t="s">
        <v>446</v>
      </c>
      <c r="G159" s="105" t="s">
        <v>1764</v>
      </c>
      <c r="H159" s="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6"/>
      <c r="T159" s="5"/>
      <c r="U159" s="5"/>
      <c r="V159" s="5"/>
      <c r="W159" s="5"/>
      <c r="X159" s="5"/>
    </row>
    <row r="160" spans="1:24">
      <c r="A160" s="3"/>
      <c r="B160" s="3"/>
      <c r="C160" s="3"/>
      <c r="D160" s="158"/>
      <c r="E160" s="157" t="s">
        <v>1765</v>
      </c>
      <c r="F160" s="102" t="s">
        <v>440</v>
      </c>
      <c r="G160" s="103" t="s">
        <v>1766</v>
      </c>
      <c r="H160" s="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"/>
      <c r="T160" s="5"/>
      <c r="U160" s="5"/>
      <c r="V160" s="5"/>
      <c r="W160" s="5"/>
      <c r="X160" s="5"/>
    </row>
    <row r="161" spans="1:24">
      <c r="A161" s="3"/>
      <c r="B161" s="3"/>
      <c r="C161" s="3"/>
      <c r="D161" s="158"/>
      <c r="E161" s="158"/>
      <c r="F161" s="102" t="s">
        <v>430</v>
      </c>
      <c r="G161" s="103" t="s">
        <v>1767</v>
      </c>
      <c r="H161" s="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6"/>
      <c r="T161" s="5"/>
      <c r="U161" s="5"/>
      <c r="V161" s="5"/>
      <c r="W161" s="5"/>
      <c r="X161" s="5"/>
    </row>
    <row r="162" spans="1:24">
      <c r="A162" s="3"/>
      <c r="B162" s="3"/>
      <c r="C162" s="3"/>
      <c r="D162" s="158"/>
      <c r="E162" s="158"/>
      <c r="F162" s="102" t="s">
        <v>431</v>
      </c>
      <c r="G162" s="103" t="s">
        <v>1768</v>
      </c>
      <c r="H162" s="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6"/>
      <c r="T162" s="5"/>
      <c r="U162" s="5"/>
      <c r="V162" s="5"/>
      <c r="W162" s="5"/>
      <c r="X162" s="5"/>
    </row>
    <row r="163" spans="1:24">
      <c r="A163" s="3"/>
      <c r="B163" s="3"/>
      <c r="C163" s="3"/>
      <c r="D163" s="158"/>
      <c r="E163" s="158"/>
      <c r="F163" s="102" t="s">
        <v>435</v>
      </c>
      <c r="G163" s="103" t="s">
        <v>1769</v>
      </c>
      <c r="H163" s="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6"/>
      <c r="T163" s="5"/>
      <c r="U163" s="5"/>
      <c r="V163" s="5"/>
      <c r="W163" s="5"/>
      <c r="X163" s="5"/>
    </row>
    <row r="164" spans="1:24">
      <c r="A164" s="3"/>
      <c r="B164" s="3"/>
      <c r="C164" s="3"/>
      <c r="D164" s="158"/>
      <c r="E164" s="158"/>
      <c r="F164" s="102" t="s">
        <v>438</v>
      </c>
      <c r="G164" s="103" t="s">
        <v>1791</v>
      </c>
      <c r="H164" s="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6"/>
      <c r="T164" s="5"/>
      <c r="U164" s="5"/>
      <c r="V164" s="5"/>
      <c r="W164" s="5"/>
      <c r="X164" s="5"/>
    </row>
    <row r="165" spans="1:24">
      <c r="A165" s="3"/>
      <c r="B165" s="3"/>
      <c r="C165" s="3"/>
      <c r="D165" s="158"/>
      <c r="E165" s="158"/>
      <c r="F165" s="102" t="s">
        <v>1770</v>
      </c>
      <c r="G165" s="103" t="s">
        <v>1771</v>
      </c>
      <c r="H165" s="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6"/>
      <c r="T165" s="5"/>
      <c r="U165" s="5"/>
      <c r="V165" s="5"/>
      <c r="W165" s="5"/>
      <c r="X165" s="5"/>
    </row>
    <row r="166" spans="1:24" ht="15" thickBot="1">
      <c r="A166" s="3"/>
      <c r="B166" s="3"/>
      <c r="C166" s="3"/>
      <c r="D166" s="158"/>
      <c r="E166" s="159"/>
      <c r="F166" s="104" t="s">
        <v>445</v>
      </c>
      <c r="G166" s="105" t="s">
        <v>1772</v>
      </c>
      <c r="H166" s="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6"/>
      <c r="T166" s="5"/>
      <c r="U166" s="5"/>
      <c r="V166" s="5"/>
      <c r="W166" s="5"/>
      <c r="X166" s="5"/>
    </row>
    <row r="167" spans="1:24">
      <c r="A167" s="3"/>
      <c r="B167" s="3"/>
      <c r="C167" s="3"/>
      <c r="D167" s="158"/>
      <c r="E167" s="157" t="s">
        <v>1773</v>
      </c>
      <c r="F167" s="102" t="s">
        <v>441</v>
      </c>
      <c r="G167" s="103" t="s">
        <v>1774</v>
      </c>
      <c r="H167" s="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6"/>
      <c r="T167" s="5"/>
      <c r="U167" s="5"/>
      <c r="V167" s="5"/>
      <c r="W167" s="5"/>
      <c r="X167" s="5"/>
    </row>
    <row r="168" spans="1:24">
      <c r="A168" s="3"/>
      <c r="B168" s="3"/>
      <c r="C168" s="3"/>
      <c r="D168" s="158"/>
      <c r="E168" s="158"/>
      <c r="F168" s="102" t="s">
        <v>432</v>
      </c>
      <c r="G168" s="103" t="s">
        <v>1775</v>
      </c>
      <c r="H168" s="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6"/>
      <c r="T168" s="5"/>
      <c r="U168" s="5"/>
      <c r="V168" s="5"/>
      <c r="W168" s="5"/>
      <c r="X168" s="5"/>
    </row>
    <row r="169" spans="1:24">
      <c r="A169" s="3"/>
      <c r="B169" s="3"/>
      <c r="C169" s="3"/>
      <c r="D169" s="158"/>
      <c r="E169" s="158"/>
      <c r="F169" s="102" t="s">
        <v>1776</v>
      </c>
      <c r="G169" s="103" t="s">
        <v>1777</v>
      </c>
      <c r="H169" s="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6"/>
      <c r="T169" s="5"/>
      <c r="U169" s="5"/>
      <c r="V169" s="5"/>
      <c r="W169" s="5"/>
      <c r="X169" s="5"/>
    </row>
    <row r="170" spans="1:24">
      <c r="A170" s="3"/>
      <c r="B170" s="3"/>
      <c r="C170" s="3"/>
      <c r="D170" s="158"/>
      <c r="E170" s="158"/>
      <c r="F170" s="102" t="s">
        <v>442</v>
      </c>
      <c r="G170" s="103" t="s">
        <v>1778</v>
      </c>
      <c r="H170" s="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6"/>
      <c r="T170" s="5"/>
      <c r="U170" s="5"/>
      <c r="V170" s="5"/>
      <c r="W170" s="5"/>
      <c r="X170" s="5"/>
    </row>
    <row r="171" spans="1:24" ht="15" thickBot="1">
      <c r="A171" s="3"/>
      <c r="B171" s="3"/>
      <c r="C171" s="3"/>
      <c r="D171" s="159"/>
      <c r="E171" s="159"/>
      <c r="F171" s="104" t="s">
        <v>444</v>
      </c>
      <c r="G171" s="105" t="s">
        <v>1779</v>
      </c>
      <c r="H171" s="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6"/>
      <c r="T171" s="5"/>
      <c r="U171" s="5"/>
      <c r="V171" s="5"/>
      <c r="W171" s="5"/>
      <c r="X171" s="5"/>
    </row>
    <row r="172" spans="1:24">
      <c r="A172" s="3"/>
      <c r="B172" s="3"/>
      <c r="C172" s="3"/>
      <c r="D172" s="160" t="s">
        <v>398</v>
      </c>
      <c r="E172" s="157" t="s">
        <v>360</v>
      </c>
      <c r="F172" s="102" t="s">
        <v>360</v>
      </c>
      <c r="G172" s="103" t="s">
        <v>361</v>
      </c>
      <c r="H172" s="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6"/>
      <c r="T172" s="5"/>
      <c r="U172" s="5"/>
      <c r="V172" s="5"/>
      <c r="W172" s="5"/>
      <c r="X172" s="5"/>
    </row>
    <row r="173" spans="1:24">
      <c r="A173" s="3"/>
      <c r="B173" s="3"/>
      <c r="C173" s="3"/>
      <c r="D173" s="161"/>
      <c r="E173" s="158"/>
      <c r="F173" s="102" t="s">
        <v>362</v>
      </c>
      <c r="G173" s="103" t="s">
        <v>363</v>
      </c>
      <c r="H173" s="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6"/>
      <c r="T173" s="5"/>
      <c r="U173" s="5"/>
      <c r="V173" s="5"/>
      <c r="W173" s="5"/>
      <c r="X173" s="5"/>
    </row>
    <row r="174" spans="1:24">
      <c r="A174" s="3"/>
      <c r="B174" s="3"/>
      <c r="C174" s="3"/>
      <c r="D174" s="161"/>
      <c r="E174" s="158"/>
      <c r="F174" s="102" t="s">
        <v>364</v>
      </c>
      <c r="G174" s="103" t="s">
        <v>365</v>
      </c>
      <c r="H174" s="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6"/>
      <c r="T174" s="5"/>
      <c r="U174" s="5"/>
      <c r="V174" s="5"/>
      <c r="W174" s="5"/>
      <c r="X174" s="5"/>
    </row>
    <row r="175" spans="1:24">
      <c r="A175" s="3"/>
      <c r="B175" s="3"/>
      <c r="C175" s="3"/>
      <c r="D175" s="161"/>
      <c r="E175" s="158"/>
      <c r="F175" s="102" t="s">
        <v>366</v>
      </c>
      <c r="G175" s="103" t="s">
        <v>367</v>
      </c>
      <c r="H175" s="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6"/>
      <c r="T175" s="5"/>
      <c r="U175" s="5"/>
      <c r="V175" s="5"/>
      <c r="W175" s="5"/>
      <c r="X175" s="5"/>
    </row>
    <row r="176" spans="1:24">
      <c r="A176" s="3"/>
      <c r="B176" s="3"/>
      <c r="C176" s="3"/>
      <c r="D176" s="161"/>
      <c r="E176" s="158"/>
      <c r="F176" s="102" t="s">
        <v>368</v>
      </c>
      <c r="G176" s="103" t="s">
        <v>369</v>
      </c>
      <c r="H176" s="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6"/>
      <c r="T176" s="5"/>
      <c r="U176" s="5"/>
      <c r="V176" s="5"/>
      <c r="W176" s="5"/>
      <c r="X176" s="5"/>
    </row>
    <row r="177" spans="1:24">
      <c r="A177" s="3"/>
      <c r="B177" s="3"/>
      <c r="C177" s="3"/>
      <c r="D177" s="161"/>
      <c r="E177" s="158"/>
      <c r="F177" s="102" t="s">
        <v>370</v>
      </c>
      <c r="G177" s="103" t="s">
        <v>371</v>
      </c>
      <c r="H177" s="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6"/>
      <c r="T177" s="5"/>
      <c r="U177" s="5"/>
      <c r="V177" s="5"/>
      <c r="W177" s="5"/>
      <c r="X177" s="5"/>
    </row>
    <row r="178" spans="1:24">
      <c r="A178" s="3"/>
      <c r="B178" s="3"/>
      <c r="C178" s="3"/>
      <c r="D178" s="161"/>
      <c r="E178" s="158"/>
      <c r="F178" s="102" t="s">
        <v>372</v>
      </c>
      <c r="G178" s="103" t="s">
        <v>373</v>
      </c>
      <c r="H178" s="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6"/>
      <c r="T178" s="5"/>
      <c r="U178" s="5"/>
      <c r="V178" s="5"/>
      <c r="W178" s="5"/>
      <c r="X178" s="5"/>
    </row>
    <row r="179" spans="1:24">
      <c r="A179" s="3"/>
      <c r="B179" s="3"/>
      <c r="C179" s="3"/>
      <c r="D179" s="161"/>
      <c r="E179" s="158"/>
      <c r="F179" s="102" t="s">
        <v>374</v>
      </c>
      <c r="G179" s="103" t="s">
        <v>375</v>
      </c>
      <c r="H179" s="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6"/>
      <c r="T179" s="5"/>
      <c r="U179" s="5"/>
      <c r="V179" s="5"/>
      <c r="W179" s="5"/>
      <c r="X179" s="5"/>
    </row>
    <row r="180" spans="1:24">
      <c r="A180" s="3"/>
      <c r="B180" s="3"/>
      <c r="C180" s="3"/>
      <c r="D180" s="161"/>
      <c r="E180" s="158"/>
      <c r="F180" s="102" t="s">
        <v>376</v>
      </c>
      <c r="G180" s="103" t="s">
        <v>377</v>
      </c>
      <c r="H180" s="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6"/>
      <c r="T180" s="5"/>
      <c r="U180" s="5"/>
      <c r="V180" s="5"/>
      <c r="W180" s="5"/>
      <c r="X180" s="5"/>
    </row>
    <row r="181" spans="1:24">
      <c r="A181" s="3"/>
      <c r="B181" s="3"/>
      <c r="C181" s="3"/>
      <c r="D181" s="161"/>
      <c r="E181" s="158"/>
      <c r="F181" s="102" t="s">
        <v>378</v>
      </c>
      <c r="G181" s="103" t="s">
        <v>379</v>
      </c>
      <c r="H181" s="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6"/>
      <c r="T181" s="5"/>
      <c r="U181" s="5"/>
      <c r="V181" s="5"/>
      <c r="W181" s="5"/>
      <c r="X181" s="5"/>
    </row>
    <row r="182" spans="1:24">
      <c r="A182" s="3"/>
      <c r="B182" s="3"/>
      <c r="C182" s="3"/>
      <c r="D182" s="161"/>
      <c r="E182" s="158"/>
      <c r="F182" s="102" t="s">
        <v>380</v>
      </c>
      <c r="G182" s="103" t="s">
        <v>381</v>
      </c>
      <c r="H182" s="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"/>
      <c r="T182" s="5"/>
      <c r="U182" s="5"/>
      <c r="V182" s="5"/>
      <c r="W182" s="5"/>
      <c r="X182" s="5"/>
    </row>
    <row r="183" spans="1:24" ht="15" thickBot="1">
      <c r="A183" s="3"/>
      <c r="B183" s="3"/>
      <c r="C183" s="3"/>
      <c r="D183" s="161"/>
      <c r="E183" s="159"/>
      <c r="F183" s="104" t="s">
        <v>382</v>
      </c>
      <c r="G183" s="105" t="s">
        <v>383</v>
      </c>
      <c r="H183" s="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6"/>
      <c r="T183" s="5"/>
      <c r="U183" s="5"/>
      <c r="V183" s="5"/>
      <c r="W183" s="5"/>
      <c r="X183" s="5"/>
    </row>
    <row r="184" spans="1:24">
      <c r="A184" s="3"/>
      <c r="B184" s="3"/>
      <c r="C184" s="3"/>
      <c r="D184" s="161"/>
      <c r="E184" s="157" t="s">
        <v>384</v>
      </c>
      <c r="F184" s="102" t="s">
        <v>385</v>
      </c>
      <c r="G184" s="103" t="s">
        <v>386</v>
      </c>
      <c r="H184" s="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6"/>
      <c r="T184" s="5"/>
      <c r="U184" s="5"/>
      <c r="V184" s="5"/>
      <c r="W184" s="5"/>
      <c r="X184" s="5"/>
    </row>
    <row r="185" spans="1:24">
      <c r="A185" s="3"/>
      <c r="B185" s="3"/>
      <c r="C185" s="3"/>
      <c r="D185" s="161"/>
      <c r="E185" s="158"/>
      <c r="F185" s="102" t="s">
        <v>384</v>
      </c>
      <c r="G185" s="103" t="s">
        <v>387</v>
      </c>
      <c r="H185" s="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6"/>
      <c r="T185" s="5"/>
      <c r="U185" s="5"/>
      <c r="V185" s="5"/>
      <c r="W185" s="5"/>
      <c r="X185" s="5"/>
    </row>
    <row r="186" spans="1:24">
      <c r="A186" s="3"/>
      <c r="B186" s="3"/>
      <c r="C186" s="3"/>
      <c r="D186" s="161"/>
      <c r="E186" s="158"/>
      <c r="F186" s="102" t="s">
        <v>388</v>
      </c>
      <c r="G186" s="103" t="s">
        <v>389</v>
      </c>
      <c r="H186" s="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"/>
      <c r="T186" s="5"/>
      <c r="U186" s="5"/>
      <c r="V186" s="5"/>
      <c r="W186" s="5"/>
      <c r="X186" s="5"/>
    </row>
    <row r="187" spans="1:24">
      <c r="A187" s="3"/>
      <c r="B187" s="3"/>
      <c r="C187" s="3"/>
      <c r="D187" s="161"/>
      <c r="E187" s="158"/>
      <c r="F187" s="102" t="s">
        <v>390</v>
      </c>
      <c r="G187" s="103" t="s">
        <v>391</v>
      </c>
      <c r="H187" s="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6"/>
      <c r="T187" s="5"/>
      <c r="U187" s="5"/>
      <c r="V187" s="5"/>
      <c r="W187" s="5"/>
      <c r="X187" s="5"/>
    </row>
    <row r="188" spans="1:24">
      <c r="A188" s="3"/>
      <c r="B188" s="3"/>
      <c r="C188" s="3"/>
      <c r="D188" s="161"/>
      <c r="E188" s="158"/>
      <c r="F188" s="102" t="s">
        <v>392</v>
      </c>
      <c r="G188" s="103" t="s">
        <v>393</v>
      </c>
      <c r="H188" s="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"/>
      <c r="T188" s="5"/>
      <c r="U188" s="5"/>
      <c r="V188" s="5"/>
      <c r="W188" s="5"/>
      <c r="X188" s="5"/>
    </row>
    <row r="189" spans="1:24">
      <c r="A189" s="3"/>
      <c r="B189" s="3"/>
      <c r="C189" s="3"/>
      <c r="D189" s="161"/>
      <c r="E189" s="158"/>
      <c r="F189" s="102" t="s">
        <v>394</v>
      </c>
      <c r="G189" s="103" t="s">
        <v>395</v>
      </c>
      <c r="H189" s="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6"/>
      <c r="T189" s="5"/>
      <c r="U189" s="5"/>
      <c r="V189" s="5"/>
      <c r="W189" s="5"/>
      <c r="X189" s="5"/>
    </row>
    <row r="190" spans="1:24" ht="15" thickBot="1">
      <c r="A190" s="3"/>
      <c r="B190" s="3"/>
      <c r="C190" s="3"/>
      <c r="D190" s="161"/>
      <c r="E190" s="159"/>
      <c r="F190" s="104" t="s">
        <v>396</v>
      </c>
      <c r="G190" s="105" t="s">
        <v>397</v>
      </c>
      <c r="H190" s="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6"/>
      <c r="T190" s="5"/>
      <c r="U190" s="5"/>
      <c r="V190" s="5"/>
      <c r="W190" s="5"/>
      <c r="X190" s="5"/>
    </row>
    <row r="191" spans="1:24">
      <c r="A191" s="3"/>
      <c r="B191" s="3"/>
      <c r="C191" s="3"/>
      <c r="D191" s="161"/>
      <c r="E191" s="157" t="s">
        <v>398</v>
      </c>
      <c r="F191" s="102" t="s">
        <v>399</v>
      </c>
      <c r="G191" s="103" t="s">
        <v>400</v>
      </c>
      <c r="H191" s="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6"/>
      <c r="T191" s="5"/>
      <c r="U191" s="5"/>
      <c r="V191" s="5"/>
      <c r="W191" s="5"/>
      <c r="X191" s="5"/>
    </row>
    <row r="192" spans="1:24">
      <c r="A192" s="3"/>
      <c r="B192" s="3"/>
      <c r="C192" s="3"/>
      <c r="D192" s="161"/>
      <c r="E192" s="158"/>
      <c r="F192" s="102" t="s">
        <v>401</v>
      </c>
      <c r="G192" s="103" t="s">
        <v>402</v>
      </c>
      <c r="H192" s="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6"/>
      <c r="T192" s="5"/>
      <c r="U192" s="5"/>
      <c r="V192" s="5"/>
      <c r="W192" s="5"/>
      <c r="X192" s="5"/>
    </row>
    <row r="193" spans="1:24">
      <c r="A193" s="3"/>
      <c r="B193" s="3"/>
      <c r="C193" s="3"/>
      <c r="D193" s="161"/>
      <c r="E193" s="158"/>
      <c r="F193" s="102" t="s">
        <v>403</v>
      </c>
      <c r="G193" s="103" t="s">
        <v>404</v>
      </c>
      <c r="H193" s="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"/>
      <c r="T193" s="5"/>
      <c r="U193" s="5"/>
      <c r="V193" s="5"/>
      <c r="W193" s="5"/>
      <c r="X193" s="5"/>
    </row>
    <row r="194" spans="1:24">
      <c r="A194" s="3"/>
      <c r="B194" s="3"/>
      <c r="C194" s="3"/>
      <c r="D194" s="161"/>
      <c r="E194" s="158"/>
      <c r="F194" s="102" t="s">
        <v>405</v>
      </c>
      <c r="G194" s="103" t="s">
        <v>406</v>
      </c>
      <c r="H194" s="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6"/>
      <c r="T194" s="5"/>
      <c r="U194" s="5"/>
      <c r="V194" s="5"/>
      <c r="W194" s="5"/>
      <c r="X194" s="5"/>
    </row>
    <row r="195" spans="1:24">
      <c r="A195" s="3"/>
      <c r="B195" s="3"/>
      <c r="C195" s="3"/>
      <c r="D195" s="161"/>
      <c r="E195" s="158"/>
      <c r="F195" s="102" t="s">
        <v>407</v>
      </c>
      <c r="G195" s="103" t="s">
        <v>408</v>
      </c>
      <c r="H195" s="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"/>
      <c r="T195" s="5"/>
      <c r="U195" s="5"/>
      <c r="V195" s="5"/>
      <c r="W195" s="5"/>
      <c r="X195" s="5"/>
    </row>
    <row r="196" spans="1:24">
      <c r="A196" s="3"/>
      <c r="B196" s="3"/>
      <c r="C196" s="3"/>
      <c r="D196" s="161"/>
      <c r="E196" s="158"/>
      <c r="F196" s="102" t="s">
        <v>409</v>
      </c>
      <c r="G196" s="103" t="s">
        <v>410</v>
      </c>
      <c r="H196" s="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6"/>
      <c r="T196" s="5"/>
      <c r="U196" s="5"/>
      <c r="V196" s="5"/>
      <c r="W196" s="5"/>
      <c r="X196" s="5"/>
    </row>
    <row r="197" spans="1:24">
      <c r="A197" s="3"/>
      <c r="B197" s="3"/>
      <c r="C197" s="3"/>
      <c r="D197" s="161"/>
      <c r="E197" s="158"/>
      <c r="F197" s="102" t="s">
        <v>411</v>
      </c>
      <c r="G197" s="103" t="s">
        <v>412</v>
      </c>
      <c r="H197" s="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6"/>
      <c r="T197" s="5"/>
      <c r="U197" s="5"/>
      <c r="V197" s="5"/>
      <c r="W197" s="5"/>
      <c r="X197" s="5"/>
    </row>
    <row r="198" spans="1:24">
      <c r="A198" s="3"/>
      <c r="B198" s="3"/>
      <c r="C198" s="3"/>
      <c r="D198" s="161"/>
      <c r="E198" s="158"/>
      <c r="F198" s="102" t="s">
        <v>413</v>
      </c>
      <c r="G198" s="103" t="s">
        <v>414</v>
      </c>
      <c r="H198" s="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6"/>
      <c r="T198" s="5"/>
      <c r="U198" s="5"/>
      <c r="V198" s="5"/>
      <c r="W198" s="5"/>
      <c r="X198" s="5"/>
    </row>
    <row r="199" spans="1:24">
      <c r="A199" s="3"/>
      <c r="B199" s="3"/>
      <c r="C199" s="3"/>
      <c r="D199" s="161"/>
      <c r="E199" s="158"/>
      <c r="F199" s="102" t="s">
        <v>415</v>
      </c>
      <c r="G199" s="103" t="s">
        <v>416</v>
      </c>
      <c r="H199" s="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6"/>
      <c r="T199" s="5"/>
      <c r="U199" s="5"/>
      <c r="V199" s="5"/>
      <c r="W199" s="5"/>
      <c r="X199" s="5"/>
    </row>
    <row r="200" spans="1:24">
      <c r="A200" s="3"/>
      <c r="B200" s="3"/>
      <c r="C200" s="3"/>
      <c r="D200" s="161"/>
      <c r="E200" s="158"/>
      <c r="F200" s="102" t="s">
        <v>417</v>
      </c>
      <c r="G200" s="103" t="s">
        <v>418</v>
      </c>
      <c r="H200" s="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6"/>
      <c r="T200" s="5"/>
      <c r="U200" s="5"/>
      <c r="V200" s="5"/>
      <c r="W200" s="5"/>
      <c r="X200" s="5"/>
    </row>
    <row r="201" spans="1:24">
      <c r="A201" s="3"/>
      <c r="B201" s="3"/>
      <c r="C201" s="3"/>
      <c r="D201" s="161"/>
      <c r="E201" s="158"/>
      <c r="F201" s="102" t="s">
        <v>419</v>
      </c>
      <c r="G201" s="103" t="s">
        <v>420</v>
      </c>
      <c r="H201" s="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6"/>
      <c r="T201" s="5"/>
      <c r="U201" s="5"/>
      <c r="V201" s="5"/>
      <c r="W201" s="5"/>
      <c r="X201" s="5"/>
    </row>
    <row r="202" spans="1:24">
      <c r="A202" s="3"/>
      <c r="B202" s="3"/>
      <c r="C202" s="3"/>
      <c r="D202" s="161"/>
      <c r="E202" s="158"/>
      <c r="F202" s="102" t="s">
        <v>421</v>
      </c>
      <c r="G202" s="103" t="s">
        <v>422</v>
      </c>
      <c r="H202" s="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6"/>
      <c r="T202" s="5"/>
      <c r="U202" s="5"/>
      <c r="V202" s="5"/>
      <c r="W202" s="5"/>
      <c r="X202" s="5"/>
    </row>
    <row r="203" spans="1:24">
      <c r="A203" s="3"/>
      <c r="B203" s="3"/>
      <c r="C203" s="3"/>
      <c r="D203" s="161"/>
      <c r="E203" s="158"/>
      <c r="F203" s="102" t="s">
        <v>423</v>
      </c>
      <c r="G203" s="103" t="s">
        <v>424</v>
      </c>
      <c r="H203" s="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6"/>
      <c r="T203" s="5"/>
      <c r="U203" s="5"/>
      <c r="V203" s="5"/>
      <c r="W203" s="5"/>
      <c r="X203" s="5"/>
    </row>
    <row r="204" spans="1:24" ht="15" thickBot="1">
      <c r="A204" s="3"/>
      <c r="B204" s="3"/>
      <c r="C204" s="3"/>
      <c r="D204" s="161"/>
      <c r="E204" s="159"/>
      <c r="F204" s="104" t="s">
        <v>425</v>
      </c>
      <c r="G204" s="105" t="s">
        <v>426</v>
      </c>
      <c r="H204" s="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6"/>
      <c r="T204" s="5"/>
      <c r="U204" s="5"/>
      <c r="V204" s="5"/>
      <c r="W204" s="5"/>
      <c r="X204" s="5"/>
    </row>
    <row r="205" spans="1:24">
      <c r="A205" s="3"/>
      <c r="B205" s="3"/>
      <c r="C205" s="3"/>
      <c r="D205" s="160" t="s">
        <v>1780</v>
      </c>
      <c r="E205" s="157" t="s">
        <v>447</v>
      </c>
      <c r="F205" s="102" t="s">
        <v>448</v>
      </c>
      <c r="G205" s="103" t="s">
        <v>449</v>
      </c>
      <c r="H205" s="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6"/>
      <c r="T205" s="5"/>
      <c r="U205" s="5"/>
      <c r="V205" s="5"/>
      <c r="W205" s="5"/>
      <c r="X205" s="5"/>
    </row>
    <row r="206" spans="1:24">
      <c r="A206" s="3"/>
      <c r="B206" s="3"/>
      <c r="C206" s="3"/>
      <c r="D206" s="161"/>
      <c r="E206" s="158"/>
      <c r="F206" s="102" t="s">
        <v>450</v>
      </c>
      <c r="G206" s="103" t="s">
        <v>451</v>
      </c>
      <c r="H206" s="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6"/>
      <c r="T206" s="5"/>
      <c r="U206" s="5"/>
      <c r="V206" s="5"/>
      <c r="W206" s="5"/>
      <c r="X206" s="5"/>
    </row>
    <row r="207" spans="1:24">
      <c r="A207" s="3"/>
      <c r="B207" s="3"/>
      <c r="C207" s="3"/>
      <c r="D207" s="161"/>
      <c r="E207" s="158"/>
      <c r="F207" s="102" t="s">
        <v>452</v>
      </c>
      <c r="G207" s="103" t="s">
        <v>453</v>
      </c>
      <c r="H207" s="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6"/>
      <c r="T207" s="5"/>
      <c r="U207" s="5"/>
      <c r="V207" s="5"/>
      <c r="W207" s="5"/>
      <c r="X207" s="5"/>
    </row>
    <row r="208" spans="1:24">
      <c r="A208" s="3"/>
      <c r="B208" s="3"/>
      <c r="C208" s="3"/>
      <c r="D208" s="161"/>
      <c r="E208" s="158"/>
      <c r="F208" s="102" t="s">
        <v>454</v>
      </c>
      <c r="G208" s="103" t="s">
        <v>455</v>
      </c>
      <c r="H208" s="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6"/>
      <c r="T208" s="5"/>
      <c r="U208" s="5"/>
      <c r="V208" s="5"/>
      <c r="W208" s="5"/>
      <c r="X208" s="5"/>
    </row>
    <row r="209" spans="1:24">
      <c r="A209" s="3"/>
      <c r="B209" s="3"/>
      <c r="C209" s="3"/>
      <c r="D209" s="161"/>
      <c r="E209" s="158"/>
      <c r="F209" s="102" t="s">
        <v>456</v>
      </c>
      <c r="G209" s="103" t="s">
        <v>457</v>
      </c>
      <c r="H209" s="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6"/>
      <c r="T209" s="5"/>
      <c r="U209" s="5"/>
      <c r="V209" s="5"/>
      <c r="W209" s="5"/>
      <c r="X209" s="5"/>
    </row>
    <row r="210" spans="1:24">
      <c r="A210" s="3"/>
      <c r="B210" s="3"/>
      <c r="C210" s="3"/>
      <c r="D210" s="161"/>
      <c r="E210" s="158"/>
      <c r="F210" s="102" t="s">
        <v>458</v>
      </c>
      <c r="G210" s="103" t="s">
        <v>459</v>
      </c>
      <c r="H210" s="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6"/>
      <c r="T210" s="5"/>
      <c r="U210" s="5"/>
      <c r="V210" s="5"/>
      <c r="W210" s="5"/>
      <c r="X210" s="5"/>
    </row>
    <row r="211" spans="1:24">
      <c r="A211" s="3"/>
      <c r="B211" s="3"/>
      <c r="C211" s="3"/>
      <c r="D211" s="161"/>
      <c r="E211" s="158"/>
      <c r="F211" s="102" t="s">
        <v>460</v>
      </c>
      <c r="G211" s="103" t="s">
        <v>461</v>
      </c>
      <c r="H211" s="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6"/>
      <c r="T211" s="5"/>
      <c r="U211" s="5"/>
      <c r="V211" s="5"/>
      <c r="W211" s="5"/>
      <c r="X211" s="5"/>
    </row>
    <row r="212" spans="1:24">
      <c r="A212" s="3"/>
      <c r="B212" s="3"/>
      <c r="C212" s="3"/>
      <c r="D212" s="161"/>
      <c r="E212" s="158"/>
      <c r="F212" s="102" t="s">
        <v>462</v>
      </c>
      <c r="G212" s="103" t="s">
        <v>463</v>
      </c>
      <c r="H212" s="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6"/>
      <c r="T212" s="5"/>
      <c r="U212" s="5"/>
      <c r="V212" s="5"/>
      <c r="W212" s="5"/>
      <c r="X212" s="5"/>
    </row>
    <row r="213" spans="1:24">
      <c r="A213" s="3"/>
      <c r="B213" s="3"/>
      <c r="C213" s="3"/>
      <c r="D213" s="161"/>
      <c r="E213" s="158"/>
      <c r="F213" s="102" t="s">
        <v>464</v>
      </c>
      <c r="G213" s="103" t="s">
        <v>465</v>
      </c>
      <c r="H213" s="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6"/>
      <c r="T213" s="5"/>
      <c r="U213" s="5"/>
      <c r="V213" s="5"/>
      <c r="W213" s="5"/>
      <c r="X213" s="5"/>
    </row>
    <row r="214" spans="1:24">
      <c r="A214" s="3"/>
      <c r="B214" s="3"/>
      <c r="C214" s="3"/>
      <c r="D214" s="161"/>
      <c r="E214" s="158"/>
      <c r="F214" s="102" t="s">
        <v>466</v>
      </c>
      <c r="G214" s="103" t="s">
        <v>467</v>
      </c>
      <c r="H214" s="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6"/>
      <c r="T214" s="5"/>
      <c r="U214" s="5"/>
      <c r="V214" s="5"/>
      <c r="W214" s="5"/>
      <c r="X214" s="5"/>
    </row>
    <row r="215" spans="1:24">
      <c r="A215" s="3"/>
      <c r="B215" s="3"/>
      <c r="C215" s="3"/>
      <c r="D215" s="161"/>
      <c r="E215" s="158"/>
      <c r="F215" s="102" t="s">
        <v>468</v>
      </c>
      <c r="G215" s="103" t="s">
        <v>469</v>
      </c>
      <c r="H215" s="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6"/>
      <c r="T215" s="5"/>
      <c r="U215" s="5"/>
      <c r="V215" s="5"/>
      <c r="W215" s="5"/>
      <c r="X215" s="5"/>
    </row>
    <row r="216" spans="1:24">
      <c r="A216" s="3"/>
      <c r="B216" s="3"/>
      <c r="C216" s="3"/>
      <c r="D216" s="161"/>
      <c r="E216" s="158"/>
      <c r="F216" s="102" t="s">
        <v>470</v>
      </c>
      <c r="G216" s="103" t="s">
        <v>471</v>
      </c>
      <c r="H216" s="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6"/>
      <c r="T216" s="5"/>
      <c r="U216" s="5"/>
      <c r="V216" s="5"/>
      <c r="W216" s="5"/>
      <c r="X216" s="5"/>
    </row>
    <row r="217" spans="1:24">
      <c r="A217" s="3"/>
      <c r="B217" s="3"/>
      <c r="C217" s="3"/>
      <c r="D217" s="161"/>
      <c r="E217" s="158"/>
      <c r="F217" s="102" t="s">
        <v>472</v>
      </c>
      <c r="G217" s="103" t="s">
        <v>473</v>
      </c>
      <c r="H217" s="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6"/>
      <c r="T217" s="5"/>
      <c r="U217" s="5"/>
      <c r="V217" s="5"/>
      <c r="W217" s="5"/>
      <c r="X217" s="5"/>
    </row>
    <row r="218" spans="1:24">
      <c r="A218" s="3"/>
      <c r="B218" s="3"/>
      <c r="C218" s="3"/>
      <c r="D218" s="161"/>
      <c r="E218" s="158"/>
      <c r="F218" s="102" t="s">
        <v>474</v>
      </c>
      <c r="G218" s="103" t="s">
        <v>475</v>
      </c>
      <c r="H218" s="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6"/>
      <c r="T218" s="5"/>
      <c r="U218" s="5"/>
      <c r="V218" s="5"/>
      <c r="W218" s="5"/>
      <c r="X218" s="5"/>
    </row>
    <row r="219" spans="1:24">
      <c r="A219" s="3"/>
      <c r="B219" s="3"/>
      <c r="C219" s="3"/>
      <c r="D219" s="161"/>
      <c r="E219" s="158"/>
      <c r="F219" s="102" t="s">
        <v>476</v>
      </c>
      <c r="G219" s="103" t="s">
        <v>477</v>
      </c>
      <c r="H219" s="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6"/>
      <c r="T219" s="5"/>
      <c r="U219" s="5"/>
      <c r="V219" s="5"/>
      <c r="W219" s="5"/>
      <c r="X219" s="5"/>
    </row>
    <row r="220" spans="1:24">
      <c r="A220" s="3"/>
      <c r="B220" s="3"/>
      <c r="C220" s="3"/>
      <c r="D220" s="161"/>
      <c r="E220" s="158"/>
      <c r="F220" s="102" t="s">
        <v>478</v>
      </c>
      <c r="G220" s="103" t="s">
        <v>479</v>
      </c>
      <c r="H220" s="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6"/>
      <c r="T220" s="5"/>
      <c r="U220" s="5"/>
      <c r="V220" s="5"/>
      <c r="W220" s="5"/>
      <c r="X220" s="5"/>
    </row>
    <row r="221" spans="1:24">
      <c r="A221" s="3"/>
      <c r="B221" s="3"/>
      <c r="C221" s="3"/>
      <c r="D221" s="161"/>
      <c r="E221" s="158"/>
      <c r="F221" s="102" t="s">
        <v>480</v>
      </c>
      <c r="G221" s="103" t="s">
        <v>481</v>
      </c>
      <c r="H221" s="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6"/>
      <c r="T221" s="5"/>
      <c r="U221" s="5"/>
      <c r="V221" s="5"/>
      <c r="W221" s="5"/>
      <c r="X221" s="5"/>
    </row>
    <row r="222" spans="1:24">
      <c r="A222" s="3"/>
      <c r="B222" s="3"/>
      <c r="C222" s="3"/>
      <c r="D222" s="161"/>
      <c r="E222" s="158"/>
      <c r="F222" s="102" t="s">
        <v>482</v>
      </c>
      <c r="G222" s="103" t="s">
        <v>483</v>
      </c>
      <c r="H222" s="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6"/>
      <c r="T222" s="5"/>
      <c r="U222" s="5"/>
      <c r="V222" s="5"/>
      <c r="W222" s="5"/>
      <c r="X222" s="5"/>
    </row>
    <row r="223" spans="1:24">
      <c r="A223" s="3"/>
      <c r="B223" s="3"/>
      <c r="C223" s="3"/>
      <c r="D223" s="161"/>
      <c r="E223" s="158"/>
      <c r="F223" s="102" t="s">
        <v>484</v>
      </c>
      <c r="G223" s="103" t="s">
        <v>485</v>
      </c>
      <c r="H223" s="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6"/>
      <c r="T223" s="5"/>
      <c r="U223" s="5"/>
      <c r="V223" s="5"/>
      <c r="W223" s="5"/>
      <c r="X223" s="5"/>
    </row>
    <row r="224" spans="1:24">
      <c r="A224" s="3"/>
      <c r="B224" s="3"/>
      <c r="C224" s="3"/>
      <c r="D224" s="161"/>
      <c r="E224" s="158"/>
      <c r="F224" s="102" t="s">
        <v>486</v>
      </c>
      <c r="G224" s="103" t="s">
        <v>487</v>
      </c>
      <c r="H224" s="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6"/>
      <c r="T224" s="5"/>
      <c r="U224" s="5"/>
      <c r="V224" s="5"/>
      <c r="W224" s="5"/>
      <c r="X224" s="5"/>
    </row>
    <row r="225" spans="1:24" ht="15" thickBot="1">
      <c r="A225" s="3"/>
      <c r="B225" s="3"/>
      <c r="C225" s="3"/>
      <c r="D225" s="161"/>
      <c r="E225" s="159"/>
      <c r="F225" s="104" t="s">
        <v>488</v>
      </c>
      <c r="G225" s="105" t="s">
        <v>489</v>
      </c>
      <c r="H225" s="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6"/>
      <c r="T225" s="5"/>
      <c r="U225" s="5"/>
      <c r="V225" s="5"/>
      <c r="W225" s="5"/>
      <c r="X225" s="5"/>
    </row>
    <row r="226" spans="1:24">
      <c r="A226" s="3"/>
      <c r="B226" s="3"/>
      <c r="C226" s="3"/>
      <c r="D226" s="161"/>
      <c r="E226" s="157" t="s">
        <v>490</v>
      </c>
      <c r="F226" s="102" t="s">
        <v>491</v>
      </c>
      <c r="G226" s="103" t="s">
        <v>492</v>
      </c>
      <c r="H226" s="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6"/>
      <c r="T226" s="5"/>
      <c r="U226" s="5"/>
      <c r="V226" s="5"/>
      <c r="W226" s="5"/>
      <c r="X226" s="5"/>
    </row>
    <row r="227" spans="1:24">
      <c r="A227" s="3"/>
      <c r="B227" s="3"/>
      <c r="C227" s="3"/>
      <c r="D227" s="161"/>
      <c r="E227" s="158"/>
      <c r="F227" s="102" t="s">
        <v>493</v>
      </c>
      <c r="G227" s="103" t="s">
        <v>494</v>
      </c>
      <c r="H227" s="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6"/>
      <c r="T227" s="5"/>
      <c r="U227" s="5"/>
      <c r="V227" s="5"/>
      <c r="W227" s="5"/>
      <c r="X227" s="5"/>
    </row>
    <row r="228" spans="1:24">
      <c r="A228" s="3"/>
      <c r="B228" s="3"/>
      <c r="C228" s="3"/>
      <c r="D228" s="161"/>
      <c r="E228" s="158"/>
      <c r="F228" s="102" t="s">
        <v>495</v>
      </c>
      <c r="G228" s="103" t="s">
        <v>496</v>
      </c>
      <c r="H228" s="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6"/>
      <c r="T228" s="5"/>
      <c r="U228" s="5"/>
      <c r="V228" s="5"/>
      <c r="W228" s="5"/>
      <c r="X228" s="5"/>
    </row>
    <row r="229" spans="1:24">
      <c r="A229" s="3"/>
      <c r="B229" s="3"/>
      <c r="C229" s="3"/>
      <c r="D229" s="161"/>
      <c r="E229" s="158"/>
      <c r="F229" s="102" t="s">
        <v>497</v>
      </c>
      <c r="G229" s="103" t="s">
        <v>498</v>
      </c>
      <c r="H229" s="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6"/>
      <c r="T229" s="5"/>
      <c r="U229" s="5"/>
      <c r="V229" s="5"/>
      <c r="W229" s="5"/>
      <c r="X229" s="5"/>
    </row>
    <row r="230" spans="1:24">
      <c r="A230" s="3"/>
      <c r="B230" s="3"/>
      <c r="C230" s="3"/>
      <c r="D230" s="161"/>
      <c r="E230" s="158"/>
      <c r="F230" s="102" t="s">
        <v>499</v>
      </c>
      <c r="G230" s="103" t="s">
        <v>500</v>
      </c>
      <c r="H230" s="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6"/>
      <c r="T230" s="5"/>
      <c r="U230" s="5"/>
      <c r="V230" s="5"/>
      <c r="W230" s="5"/>
      <c r="X230" s="5"/>
    </row>
    <row r="231" spans="1:24">
      <c r="A231" s="3"/>
      <c r="B231" s="3"/>
      <c r="C231" s="3"/>
      <c r="D231" s="161"/>
      <c r="E231" s="158"/>
      <c r="F231" s="102" t="s">
        <v>501</v>
      </c>
      <c r="G231" s="103" t="s">
        <v>502</v>
      </c>
      <c r="H231" s="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6"/>
      <c r="T231" s="5"/>
      <c r="U231" s="5"/>
      <c r="V231" s="5"/>
      <c r="W231" s="5"/>
      <c r="X231" s="5"/>
    </row>
    <row r="232" spans="1:24">
      <c r="A232" s="3"/>
      <c r="B232" s="3"/>
      <c r="C232" s="3"/>
      <c r="D232" s="161"/>
      <c r="E232" s="158"/>
      <c r="F232" s="102" t="s">
        <v>503</v>
      </c>
      <c r="G232" s="103" t="s">
        <v>504</v>
      </c>
      <c r="H232" s="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6"/>
      <c r="T232" s="5"/>
      <c r="U232" s="5"/>
      <c r="V232" s="5"/>
      <c r="W232" s="5"/>
      <c r="X232" s="5"/>
    </row>
    <row r="233" spans="1:24">
      <c r="A233" s="3"/>
      <c r="B233" s="3"/>
      <c r="C233" s="3"/>
      <c r="D233" s="161"/>
      <c r="E233" s="158"/>
      <c r="F233" s="102" t="s">
        <v>505</v>
      </c>
      <c r="G233" s="103" t="s">
        <v>506</v>
      </c>
      <c r="H233" s="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6"/>
      <c r="T233" s="5"/>
      <c r="U233" s="5"/>
      <c r="V233" s="5"/>
      <c r="W233" s="5"/>
      <c r="X233" s="5"/>
    </row>
    <row r="234" spans="1:24">
      <c r="A234" s="3"/>
      <c r="B234" s="3"/>
      <c r="C234" s="3"/>
      <c r="D234" s="161"/>
      <c r="E234" s="158"/>
      <c r="F234" s="102" t="s">
        <v>507</v>
      </c>
      <c r="G234" s="103" t="s">
        <v>508</v>
      </c>
      <c r="H234" s="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6"/>
      <c r="T234" s="5"/>
      <c r="U234" s="5"/>
      <c r="V234" s="5"/>
      <c r="W234" s="5"/>
      <c r="X234" s="5"/>
    </row>
    <row r="235" spans="1:24">
      <c r="A235" s="3"/>
      <c r="B235" s="3"/>
      <c r="C235" s="3"/>
      <c r="D235" s="161"/>
      <c r="E235" s="158"/>
      <c r="F235" s="102" t="s">
        <v>509</v>
      </c>
      <c r="G235" s="103" t="s">
        <v>510</v>
      </c>
      <c r="H235" s="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6"/>
      <c r="T235" s="5"/>
      <c r="U235" s="5"/>
      <c r="V235" s="5"/>
      <c r="W235" s="5"/>
      <c r="X235" s="5"/>
    </row>
    <row r="236" spans="1:24" ht="15" thickBot="1">
      <c r="A236" s="3"/>
      <c r="B236" s="3"/>
      <c r="C236" s="3"/>
      <c r="D236" s="162"/>
      <c r="E236" s="159"/>
      <c r="F236" s="104" t="s">
        <v>511</v>
      </c>
      <c r="G236" s="105" t="s">
        <v>512</v>
      </c>
      <c r="H236" s="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6"/>
      <c r="T236" s="5"/>
      <c r="U236" s="5"/>
      <c r="V236" s="5"/>
      <c r="W236" s="5"/>
      <c r="X236" s="5"/>
    </row>
    <row r="237" spans="1:24">
      <c r="A237" s="3"/>
      <c r="B237" s="3"/>
      <c r="C237" s="3"/>
      <c r="D237" s="160" t="s">
        <v>1781</v>
      </c>
      <c r="E237" s="157" t="s">
        <v>513</v>
      </c>
      <c r="F237" s="102" t="s">
        <v>513</v>
      </c>
      <c r="G237" s="103" t="s">
        <v>514</v>
      </c>
      <c r="H237" s="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6"/>
      <c r="T237" s="5"/>
      <c r="U237" s="5"/>
      <c r="V237" s="5"/>
      <c r="W237" s="5"/>
      <c r="X237" s="5"/>
    </row>
    <row r="238" spans="1:24">
      <c r="A238" s="3"/>
      <c r="B238" s="3"/>
      <c r="C238" s="3"/>
      <c r="D238" s="161"/>
      <c r="E238" s="158"/>
      <c r="F238" s="102" t="s">
        <v>515</v>
      </c>
      <c r="G238" s="103" t="s">
        <v>516</v>
      </c>
      <c r="H238" s="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6"/>
      <c r="T238" s="5"/>
      <c r="U238" s="5"/>
      <c r="V238" s="5"/>
      <c r="W238" s="5"/>
      <c r="X238" s="5"/>
    </row>
    <row r="239" spans="1:24">
      <c r="A239" s="3"/>
      <c r="B239" s="3"/>
      <c r="C239" s="3"/>
      <c r="D239" s="161"/>
      <c r="E239" s="158"/>
      <c r="F239" s="102" t="s">
        <v>517</v>
      </c>
      <c r="G239" s="103" t="s">
        <v>518</v>
      </c>
      <c r="H239" s="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6"/>
      <c r="T239" s="5"/>
      <c r="U239" s="5"/>
      <c r="V239" s="5"/>
      <c r="W239" s="5"/>
      <c r="X239" s="5"/>
    </row>
    <row r="240" spans="1:24">
      <c r="A240" s="3"/>
      <c r="B240" s="3"/>
      <c r="C240" s="3"/>
      <c r="D240" s="161"/>
      <c r="E240" s="158"/>
      <c r="F240" s="102" t="s">
        <v>519</v>
      </c>
      <c r="G240" s="103" t="s">
        <v>520</v>
      </c>
      <c r="H240" s="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6"/>
      <c r="T240" s="5"/>
      <c r="U240" s="5"/>
      <c r="V240" s="5"/>
      <c r="W240" s="5"/>
      <c r="X240" s="5"/>
    </row>
    <row r="241" spans="1:24">
      <c r="A241" s="3"/>
      <c r="B241" s="3"/>
      <c r="C241" s="3"/>
      <c r="D241" s="161"/>
      <c r="E241" s="158"/>
      <c r="F241" s="102" t="s">
        <v>521</v>
      </c>
      <c r="G241" s="103" t="s">
        <v>522</v>
      </c>
      <c r="H241" s="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6"/>
      <c r="T241" s="5"/>
      <c r="U241" s="5"/>
      <c r="V241" s="5"/>
      <c r="W241" s="5"/>
      <c r="X241" s="5"/>
    </row>
    <row r="242" spans="1:24">
      <c r="A242" s="3"/>
      <c r="B242" s="3"/>
      <c r="C242" s="3"/>
      <c r="D242" s="161"/>
      <c r="E242" s="158"/>
      <c r="F242" s="102" t="s">
        <v>523</v>
      </c>
      <c r="G242" s="103" t="s">
        <v>524</v>
      </c>
      <c r="H242" s="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6"/>
      <c r="T242" s="5"/>
      <c r="U242" s="5"/>
      <c r="V242" s="5"/>
      <c r="W242" s="5"/>
      <c r="X242" s="5"/>
    </row>
    <row r="243" spans="1:24">
      <c r="A243" s="3"/>
      <c r="B243" s="3"/>
      <c r="C243" s="3"/>
      <c r="D243" s="161"/>
      <c r="E243" s="158"/>
      <c r="F243" s="102" t="s">
        <v>525</v>
      </c>
      <c r="G243" s="103" t="s">
        <v>526</v>
      </c>
      <c r="H243" s="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6"/>
      <c r="T243" s="5"/>
      <c r="U243" s="5"/>
      <c r="V243" s="5"/>
      <c r="W243" s="5"/>
      <c r="X243" s="5"/>
    </row>
    <row r="244" spans="1:24" ht="15" thickBot="1">
      <c r="A244" s="3"/>
      <c r="B244" s="3"/>
      <c r="C244" s="3"/>
      <c r="D244" s="161"/>
      <c r="E244" s="159"/>
      <c r="F244" s="104" t="s">
        <v>527</v>
      </c>
      <c r="G244" s="105" t="s">
        <v>528</v>
      </c>
      <c r="H244" s="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6"/>
      <c r="T244" s="5"/>
      <c r="U244" s="5"/>
      <c r="V244" s="5"/>
      <c r="W244" s="5"/>
      <c r="X244" s="5"/>
    </row>
    <row r="245" spans="1:24">
      <c r="A245" s="3"/>
      <c r="B245" s="3"/>
      <c r="C245" s="3"/>
      <c r="D245" s="161"/>
      <c r="E245" s="157" t="s">
        <v>529</v>
      </c>
      <c r="F245" s="102" t="s">
        <v>530</v>
      </c>
      <c r="G245" s="103" t="s">
        <v>531</v>
      </c>
      <c r="H245" s="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6"/>
      <c r="T245" s="5"/>
      <c r="U245" s="5"/>
      <c r="V245" s="5"/>
      <c r="W245" s="5"/>
      <c r="X245" s="5"/>
    </row>
    <row r="246" spans="1:24">
      <c r="A246" s="3"/>
      <c r="B246" s="3"/>
      <c r="C246" s="3"/>
      <c r="D246" s="161"/>
      <c r="E246" s="158"/>
      <c r="F246" s="102" t="s">
        <v>532</v>
      </c>
      <c r="G246" s="103" t="s">
        <v>533</v>
      </c>
      <c r="H246" s="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6"/>
      <c r="T246" s="5"/>
      <c r="U246" s="5"/>
      <c r="V246" s="5"/>
      <c r="W246" s="5"/>
      <c r="X246" s="5"/>
    </row>
    <row r="247" spans="1:24">
      <c r="A247" s="3"/>
      <c r="B247" s="3"/>
      <c r="C247" s="3"/>
      <c r="D247" s="161"/>
      <c r="E247" s="158"/>
      <c r="F247" s="102" t="s">
        <v>534</v>
      </c>
      <c r="G247" s="103" t="s">
        <v>535</v>
      </c>
      <c r="H247" s="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6"/>
      <c r="T247" s="5"/>
      <c r="U247" s="5"/>
      <c r="V247" s="5"/>
      <c r="W247" s="5"/>
      <c r="X247" s="5"/>
    </row>
    <row r="248" spans="1:24" ht="15" thickBot="1">
      <c r="A248" s="3"/>
      <c r="B248" s="3"/>
      <c r="C248" s="3"/>
      <c r="D248" s="162"/>
      <c r="E248" s="159"/>
      <c r="F248" s="104" t="s">
        <v>536</v>
      </c>
      <c r="G248" s="105" t="s">
        <v>537</v>
      </c>
      <c r="H248" s="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6"/>
      <c r="T248" s="5"/>
      <c r="U248" s="5"/>
      <c r="V248" s="5"/>
      <c r="W248" s="5"/>
      <c r="X248" s="5"/>
    </row>
    <row r="249" spans="1:24">
      <c r="A249" s="3"/>
      <c r="B249" s="3"/>
      <c r="C249" s="3"/>
      <c r="D249" s="160" t="s">
        <v>519</v>
      </c>
      <c r="E249" s="157" t="s">
        <v>538</v>
      </c>
      <c r="F249" s="102" t="s">
        <v>539</v>
      </c>
      <c r="G249" s="103" t="s">
        <v>540</v>
      </c>
      <c r="H249" s="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6"/>
      <c r="T249" s="5"/>
      <c r="U249" s="5"/>
      <c r="V249" s="5"/>
      <c r="W249" s="5"/>
      <c r="X249" s="5"/>
    </row>
    <row r="250" spans="1:24">
      <c r="A250" s="3"/>
      <c r="B250" s="3"/>
      <c r="C250" s="3"/>
      <c r="D250" s="161"/>
      <c r="E250" s="158"/>
      <c r="F250" s="102" t="s">
        <v>541</v>
      </c>
      <c r="G250" s="103" t="s">
        <v>542</v>
      </c>
      <c r="H250" s="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6"/>
      <c r="T250" s="5"/>
      <c r="U250" s="5"/>
      <c r="V250" s="5"/>
      <c r="W250" s="5"/>
      <c r="X250" s="5"/>
    </row>
    <row r="251" spans="1:24">
      <c r="A251" s="3"/>
      <c r="B251" s="3"/>
      <c r="C251" s="3"/>
      <c r="D251" s="161"/>
      <c r="E251" s="158"/>
      <c r="F251" s="102" t="s">
        <v>543</v>
      </c>
      <c r="G251" s="103" t="s">
        <v>544</v>
      </c>
      <c r="H251" s="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6"/>
      <c r="T251" s="5"/>
      <c r="U251" s="5"/>
      <c r="V251" s="5"/>
      <c r="W251" s="5"/>
      <c r="X251" s="5"/>
    </row>
    <row r="252" spans="1:24">
      <c r="A252" s="3"/>
      <c r="B252" s="3"/>
      <c r="C252" s="3"/>
      <c r="D252" s="161"/>
      <c r="E252" s="158"/>
      <c r="F252" s="102" t="s">
        <v>545</v>
      </c>
      <c r="G252" s="103" t="s">
        <v>546</v>
      </c>
      <c r="H252" s="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6"/>
      <c r="T252" s="5"/>
      <c r="U252" s="5"/>
      <c r="V252" s="5"/>
      <c r="W252" s="5"/>
      <c r="X252" s="5"/>
    </row>
    <row r="253" spans="1:24">
      <c r="A253" s="3"/>
      <c r="B253" s="3"/>
      <c r="C253" s="3"/>
      <c r="D253" s="161"/>
      <c r="E253" s="158"/>
      <c r="F253" s="102" t="s">
        <v>547</v>
      </c>
      <c r="G253" s="103" t="s">
        <v>548</v>
      </c>
      <c r="H253" s="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6"/>
      <c r="T253" s="5"/>
      <c r="U253" s="5"/>
      <c r="V253" s="5"/>
      <c r="W253" s="5"/>
      <c r="X253" s="5"/>
    </row>
    <row r="254" spans="1:24">
      <c r="A254" s="3"/>
      <c r="B254" s="3"/>
      <c r="C254" s="3"/>
      <c r="D254" s="161"/>
      <c r="E254" s="158"/>
      <c r="F254" s="102" t="s">
        <v>549</v>
      </c>
      <c r="G254" s="103" t="s">
        <v>550</v>
      </c>
      <c r="H254" s="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6"/>
      <c r="T254" s="5"/>
      <c r="U254" s="5"/>
      <c r="V254" s="5"/>
      <c r="W254" s="5"/>
      <c r="X254" s="5"/>
    </row>
    <row r="255" spans="1:24">
      <c r="A255" s="3"/>
      <c r="B255" s="3"/>
      <c r="C255" s="3"/>
      <c r="D255" s="161"/>
      <c r="E255" s="158"/>
      <c r="F255" s="102" t="s">
        <v>538</v>
      </c>
      <c r="G255" s="103" t="s">
        <v>551</v>
      </c>
      <c r="H255" s="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6"/>
      <c r="T255" s="5"/>
      <c r="U255" s="5"/>
      <c r="V255" s="5"/>
      <c r="W255" s="5"/>
      <c r="X255" s="5"/>
    </row>
    <row r="256" spans="1:24">
      <c r="A256" s="3"/>
      <c r="B256" s="3"/>
      <c r="C256" s="3"/>
      <c r="D256" s="161"/>
      <c r="E256" s="158"/>
      <c r="F256" s="102" t="s">
        <v>552</v>
      </c>
      <c r="G256" s="103" t="s">
        <v>553</v>
      </c>
      <c r="H256" s="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6"/>
      <c r="T256" s="5"/>
      <c r="U256" s="5"/>
      <c r="V256" s="5"/>
      <c r="W256" s="5"/>
      <c r="X256" s="5"/>
    </row>
    <row r="257" spans="1:24" ht="15" thickBot="1">
      <c r="A257" s="3"/>
      <c r="B257" s="3"/>
      <c r="C257" s="3"/>
      <c r="D257" s="161"/>
      <c r="E257" s="159"/>
      <c r="F257" s="104" t="s">
        <v>554</v>
      </c>
      <c r="G257" s="105" t="s">
        <v>555</v>
      </c>
      <c r="H257" s="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6"/>
      <c r="T257" s="5"/>
      <c r="U257" s="5"/>
      <c r="V257" s="5"/>
      <c r="W257" s="5"/>
      <c r="X257" s="5"/>
    </row>
    <row r="258" spans="1:24">
      <c r="A258" s="3"/>
      <c r="B258" s="3"/>
      <c r="C258" s="3"/>
      <c r="D258" s="161"/>
      <c r="E258" s="157" t="s">
        <v>556</v>
      </c>
      <c r="F258" s="102" t="s">
        <v>557</v>
      </c>
      <c r="G258" s="103" t="s">
        <v>558</v>
      </c>
      <c r="H258" s="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6"/>
      <c r="T258" s="5"/>
      <c r="U258" s="5"/>
      <c r="V258" s="5"/>
      <c r="W258" s="5"/>
      <c r="X258" s="5"/>
    </row>
    <row r="259" spans="1:24">
      <c r="A259" s="3"/>
      <c r="B259" s="3"/>
      <c r="C259" s="3"/>
      <c r="D259" s="161"/>
      <c r="E259" s="158"/>
      <c r="F259" s="102" t="s">
        <v>559</v>
      </c>
      <c r="G259" s="103" t="s">
        <v>560</v>
      </c>
      <c r="H259" s="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6"/>
      <c r="T259" s="5"/>
      <c r="U259" s="5"/>
      <c r="V259" s="5"/>
      <c r="W259" s="5"/>
      <c r="X259" s="5"/>
    </row>
    <row r="260" spans="1:24">
      <c r="A260" s="3"/>
      <c r="B260" s="3"/>
      <c r="C260" s="3"/>
      <c r="D260" s="161"/>
      <c r="E260" s="158"/>
      <c r="F260" s="102" t="s">
        <v>561</v>
      </c>
      <c r="G260" s="103" t="s">
        <v>562</v>
      </c>
      <c r="H260" s="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6"/>
      <c r="T260" s="5"/>
      <c r="U260" s="5"/>
      <c r="V260" s="5"/>
      <c r="W260" s="5"/>
      <c r="X260" s="5"/>
    </row>
    <row r="261" spans="1:24">
      <c r="A261" s="3"/>
      <c r="B261" s="3"/>
      <c r="C261" s="3"/>
      <c r="D261" s="161"/>
      <c r="E261" s="158"/>
      <c r="F261" s="102" t="s">
        <v>563</v>
      </c>
      <c r="G261" s="103" t="s">
        <v>564</v>
      </c>
      <c r="H261" s="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6"/>
      <c r="T261" s="5"/>
      <c r="U261" s="5"/>
      <c r="V261" s="5"/>
      <c r="W261" s="5"/>
      <c r="X261" s="5"/>
    </row>
    <row r="262" spans="1:24">
      <c r="A262" s="3"/>
      <c r="B262" s="3"/>
      <c r="C262" s="3"/>
      <c r="D262" s="161"/>
      <c r="E262" s="158"/>
      <c r="F262" s="102" t="s">
        <v>565</v>
      </c>
      <c r="G262" s="103" t="s">
        <v>566</v>
      </c>
      <c r="H262" s="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6"/>
      <c r="T262" s="5"/>
      <c r="U262" s="5"/>
      <c r="V262" s="5"/>
      <c r="W262" s="5"/>
      <c r="X262" s="5"/>
    </row>
    <row r="263" spans="1:24">
      <c r="A263" s="3"/>
      <c r="B263" s="3"/>
      <c r="C263" s="3"/>
      <c r="D263" s="161"/>
      <c r="E263" s="158"/>
      <c r="F263" s="102" t="s">
        <v>567</v>
      </c>
      <c r="G263" s="103" t="s">
        <v>568</v>
      </c>
      <c r="H263" s="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6"/>
      <c r="T263" s="5"/>
      <c r="U263" s="5"/>
      <c r="V263" s="5"/>
      <c r="W263" s="5"/>
      <c r="X263" s="5"/>
    </row>
    <row r="264" spans="1:24" ht="15">
      <c r="A264" s="166" t="s">
        <v>1852</v>
      </c>
      <c r="B264" s="166"/>
      <c r="C264" s="3"/>
      <c r="D264" s="161"/>
      <c r="E264" s="158"/>
      <c r="F264" s="102" t="s">
        <v>569</v>
      </c>
      <c r="G264" s="103" t="s">
        <v>570</v>
      </c>
      <c r="H264" s="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6"/>
      <c r="T264" s="5"/>
      <c r="U264" s="5"/>
      <c r="V264" s="5"/>
      <c r="W264" s="5"/>
      <c r="X264" s="5"/>
    </row>
    <row r="265" spans="1:24" ht="15">
      <c r="A265" s="167" t="s">
        <v>1853</v>
      </c>
      <c r="B265" s="167"/>
      <c r="C265" s="3"/>
      <c r="D265" s="161"/>
      <c r="E265" s="158"/>
      <c r="F265" s="102" t="s">
        <v>571</v>
      </c>
      <c r="G265" s="103" t="s">
        <v>572</v>
      </c>
      <c r="H265" s="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6"/>
      <c r="T265" s="5"/>
      <c r="U265" s="5"/>
      <c r="V265" s="5"/>
      <c r="W265" s="5"/>
      <c r="X265" s="5"/>
    </row>
    <row r="266" spans="1:24" ht="15">
      <c r="A266" s="127" t="s">
        <v>1854</v>
      </c>
      <c r="B266" s="128" t="s">
        <v>793</v>
      </c>
      <c r="C266" s="3"/>
      <c r="D266" s="161"/>
      <c r="E266" s="158"/>
      <c r="F266" s="102" t="s">
        <v>573</v>
      </c>
      <c r="G266" s="103" t="s">
        <v>574</v>
      </c>
      <c r="H266" s="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6"/>
      <c r="T266" s="5"/>
      <c r="U266" s="5"/>
      <c r="V266" s="5"/>
      <c r="W266" s="5"/>
      <c r="X266" s="5"/>
    </row>
    <row r="267" spans="1:24" ht="15.6" thickBot="1">
      <c r="A267" s="129" t="s">
        <v>1855</v>
      </c>
      <c r="B267" s="130" t="s">
        <v>1856</v>
      </c>
      <c r="C267" s="3"/>
      <c r="D267" s="161"/>
      <c r="E267" s="159"/>
      <c r="F267" s="104" t="s">
        <v>575</v>
      </c>
      <c r="G267" s="105" t="s">
        <v>576</v>
      </c>
      <c r="H267" s="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6"/>
      <c r="T267" s="5"/>
      <c r="U267" s="5"/>
      <c r="V267" s="5"/>
      <c r="W267" s="5"/>
      <c r="X267" s="5"/>
    </row>
    <row r="268" spans="1:24" ht="15">
      <c r="A268" s="129" t="s">
        <v>1857</v>
      </c>
      <c r="B268" s="130" t="s">
        <v>1858</v>
      </c>
      <c r="C268" s="3"/>
      <c r="D268" s="161"/>
      <c r="E268" s="157" t="s">
        <v>577</v>
      </c>
      <c r="F268" s="102" t="s">
        <v>577</v>
      </c>
      <c r="G268" s="103" t="s">
        <v>578</v>
      </c>
      <c r="H268" s="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6"/>
      <c r="T268" s="5"/>
      <c r="U268" s="5"/>
      <c r="V268" s="5"/>
      <c r="W268" s="5"/>
      <c r="X268" s="5"/>
    </row>
    <row r="269" spans="1:24" ht="15">
      <c r="A269" s="129" t="s">
        <v>1859</v>
      </c>
      <c r="B269" s="130" t="s">
        <v>1860</v>
      </c>
      <c r="C269" s="3"/>
      <c r="D269" s="161"/>
      <c r="E269" s="158"/>
      <c r="F269" s="102" t="s">
        <v>579</v>
      </c>
      <c r="G269" s="103" t="s">
        <v>580</v>
      </c>
      <c r="H269" s="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6"/>
      <c r="T269" s="5"/>
      <c r="U269" s="5"/>
      <c r="V269" s="5"/>
      <c r="W269" s="5"/>
      <c r="X269" s="5"/>
    </row>
    <row r="270" spans="1:24">
      <c r="C270" s="3"/>
      <c r="D270" s="161"/>
      <c r="E270" s="158"/>
      <c r="F270" s="102" t="s">
        <v>581</v>
      </c>
      <c r="G270" s="103" t="s">
        <v>582</v>
      </c>
      <c r="H270" s="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6"/>
      <c r="T270" s="5"/>
      <c r="U270" s="5"/>
      <c r="V270" s="5"/>
      <c r="W270" s="5"/>
      <c r="X270" s="5"/>
    </row>
    <row r="271" spans="1:24">
      <c r="C271" s="3"/>
      <c r="D271" s="161"/>
      <c r="E271" s="158"/>
      <c r="F271" s="102" t="s">
        <v>583</v>
      </c>
      <c r="G271" s="103" t="s">
        <v>584</v>
      </c>
      <c r="H271" s="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6"/>
      <c r="T271" s="5"/>
      <c r="U271" s="5"/>
      <c r="V271" s="5"/>
      <c r="W271" s="5"/>
      <c r="X271" s="5"/>
    </row>
    <row r="272" spans="1:24" ht="15">
      <c r="A272" s="166" t="s">
        <v>1861</v>
      </c>
      <c r="B272" s="166"/>
      <c r="C272" s="3"/>
      <c r="D272" s="161"/>
      <c r="E272" s="158"/>
      <c r="F272" s="102" t="s">
        <v>585</v>
      </c>
      <c r="G272" s="103" t="s">
        <v>586</v>
      </c>
      <c r="H272" s="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6"/>
      <c r="T272" s="5"/>
      <c r="U272" s="5"/>
      <c r="V272" s="5"/>
      <c r="W272" s="5"/>
      <c r="X272" s="5"/>
    </row>
    <row r="273" spans="1:24">
      <c r="A273" s="168" t="s">
        <v>1862</v>
      </c>
      <c r="B273" s="168"/>
      <c r="C273" s="3"/>
      <c r="D273" s="161"/>
      <c r="E273" s="158"/>
      <c r="F273" s="102" t="s">
        <v>587</v>
      </c>
      <c r="G273" s="103" t="s">
        <v>588</v>
      </c>
      <c r="H273" s="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6"/>
      <c r="T273" s="5"/>
      <c r="U273" s="5"/>
      <c r="V273" s="5"/>
      <c r="W273" s="5"/>
      <c r="X273" s="5"/>
    </row>
    <row r="274" spans="1:24" ht="15" thickBot="1">
      <c r="A274" s="131" t="s">
        <v>1854</v>
      </c>
      <c r="B274" s="132" t="s">
        <v>793</v>
      </c>
      <c r="C274" s="3"/>
      <c r="D274" s="161"/>
      <c r="E274" s="159"/>
      <c r="F274" s="104" t="s">
        <v>589</v>
      </c>
      <c r="G274" s="105" t="s">
        <v>590</v>
      </c>
      <c r="H274" s="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6"/>
      <c r="T274" s="5"/>
      <c r="U274" s="5"/>
      <c r="V274" s="5"/>
      <c r="W274" s="5"/>
      <c r="X274" s="5"/>
    </row>
    <row r="275" spans="1:24" ht="15">
      <c r="A275" s="133" t="s">
        <v>1955</v>
      </c>
      <c r="B275" s="134" t="s">
        <v>1863</v>
      </c>
      <c r="C275" s="3"/>
      <c r="D275" s="161"/>
      <c r="E275" s="157" t="s">
        <v>591</v>
      </c>
      <c r="F275" s="102" t="s">
        <v>592</v>
      </c>
      <c r="G275" s="103" t="s">
        <v>593</v>
      </c>
      <c r="H275" s="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6"/>
      <c r="T275" s="5"/>
      <c r="U275" s="5"/>
      <c r="V275" s="5"/>
      <c r="W275" s="5"/>
      <c r="X275" s="5"/>
    </row>
    <row r="276" spans="1:24" ht="15">
      <c r="A276" s="133" t="s">
        <v>1864</v>
      </c>
      <c r="B276" s="134" t="s">
        <v>1865</v>
      </c>
      <c r="C276" s="3"/>
      <c r="D276" s="161"/>
      <c r="E276" s="158"/>
      <c r="F276" s="102" t="s">
        <v>594</v>
      </c>
      <c r="G276" s="103" t="s">
        <v>595</v>
      </c>
      <c r="H276" s="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6"/>
      <c r="T276" s="5"/>
      <c r="U276" s="5"/>
      <c r="V276" s="5"/>
      <c r="W276" s="5"/>
      <c r="X276" s="5"/>
    </row>
    <row r="277" spans="1:24" ht="15">
      <c r="A277" s="133" t="s">
        <v>1866</v>
      </c>
      <c r="B277" s="134" t="s">
        <v>1867</v>
      </c>
      <c r="C277" s="3"/>
      <c r="D277" s="161"/>
      <c r="E277" s="158"/>
      <c r="F277" s="102" t="s">
        <v>596</v>
      </c>
      <c r="G277" s="103" t="s">
        <v>597</v>
      </c>
      <c r="H277" s="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6"/>
      <c r="T277" s="5"/>
      <c r="U277" s="5"/>
      <c r="V277" s="5"/>
      <c r="W277" s="5"/>
      <c r="X277" s="5"/>
    </row>
    <row r="278" spans="1:24" ht="15.6" thickBot="1">
      <c r="A278" s="133" t="s">
        <v>1868</v>
      </c>
      <c r="B278" s="134" t="s">
        <v>1869</v>
      </c>
      <c r="C278" s="3"/>
      <c r="D278" s="162"/>
      <c r="E278" s="159"/>
      <c r="F278" s="104" t="s">
        <v>591</v>
      </c>
      <c r="G278" s="105" t="s">
        <v>598</v>
      </c>
      <c r="H278" s="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6"/>
      <c r="T278" s="5"/>
      <c r="U278" s="5"/>
      <c r="V278" s="5"/>
      <c r="W278" s="5"/>
      <c r="X278" s="5"/>
    </row>
    <row r="279" spans="1:24">
      <c r="A279" s="3"/>
      <c r="B279" s="3"/>
      <c r="C279" s="3"/>
      <c r="D279" s="163" t="s">
        <v>601</v>
      </c>
      <c r="E279" s="157" t="s">
        <v>599</v>
      </c>
      <c r="F279" s="102" t="s">
        <v>599</v>
      </c>
      <c r="G279" s="103" t="s">
        <v>600</v>
      </c>
      <c r="H279" s="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6"/>
      <c r="T279" s="5"/>
      <c r="U279" s="5"/>
      <c r="V279" s="5"/>
      <c r="W279" s="5"/>
      <c r="X279" s="5"/>
    </row>
    <row r="280" spans="1:24" ht="15" thickBot="1">
      <c r="A280" s="3"/>
      <c r="B280" s="3"/>
      <c r="C280" s="3"/>
      <c r="D280" s="164"/>
      <c r="E280" s="159"/>
      <c r="F280" s="104" t="s">
        <v>602</v>
      </c>
      <c r="G280" s="105" t="s">
        <v>603</v>
      </c>
      <c r="H280" s="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6"/>
      <c r="T280" s="5"/>
      <c r="U280" s="5"/>
      <c r="V280" s="5"/>
      <c r="W280" s="5"/>
      <c r="X280" s="5"/>
    </row>
    <row r="281" spans="1:24">
      <c r="A281" s="3"/>
      <c r="B281" s="3"/>
      <c r="C281" s="3"/>
      <c r="D281" s="164"/>
      <c r="E281" s="157" t="s">
        <v>604</v>
      </c>
      <c r="F281" s="102" t="s">
        <v>604</v>
      </c>
      <c r="G281" s="103" t="s">
        <v>605</v>
      </c>
      <c r="H281" s="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6"/>
      <c r="T281" s="5"/>
      <c r="U281" s="5"/>
      <c r="V281" s="5"/>
      <c r="W281" s="5"/>
      <c r="X281" s="5"/>
    </row>
    <row r="282" spans="1:24">
      <c r="A282" s="3"/>
      <c r="B282" s="3"/>
      <c r="C282" s="3"/>
      <c r="D282" s="164"/>
      <c r="E282" s="158"/>
      <c r="F282" s="102" t="s">
        <v>606</v>
      </c>
      <c r="G282" s="103" t="s">
        <v>607</v>
      </c>
      <c r="H282" s="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6"/>
      <c r="T282" s="5"/>
      <c r="U282" s="5"/>
      <c r="V282" s="5"/>
      <c r="W282" s="5"/>
      <c r="X282" s="5"/>
    </row>
    <row r="283" spans="1:24" ht="15" thickBot="1">
      <c r="A283" s="3"/>
      <c r="B283" s="3"/>
      <c r="C283" s="3"/>
      <c r="D283" s="164"/>
      <c r="E283" s="159"/>
      <c r="F283" s="104" t="s">
        <v>608</v>
      </c>
      <c r="G283" s="105" t="s">
        <v>609</v>
      </c>
      <c r="H283" s="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6"/>
      <c r="T283" s="5"/>
      <c r="U283" s="5"/>
      <c r="V283" s="5"/>
      <c r="W283" s="5"/>
      <c r="X283" s="5"/>
    </row>
    <row r="284" spans="1:24">
      <c r="A284" s="3"/>
      <c r="B284" s="3"/>
      <c r="C284" s="3"/>
      <c r="D284" s="164"/>
      <c r="E284" s="157" t="s">
        <v>610</v>
      </c>
      <c r="F284" s="102" t="s">
        <v>611</v>
      </c>
      <c r="G284" s="103" t="s">
        <v>612</v>
      </c>
      <c r="H284" s="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6"/>
      <c r="T284" s="5"/>
      <c r="U284" s="5"/>
      <c r="V284" s="5"/>
      <c r="W284" s="5"/>
      <c r="X284" s="5"/>
    </row>
    <row r="285" spans="1:24">
      <c r="A285" s="3"/>
      <c r="B285" s="3"/>
      <c r="C285" s="3"/>
      <c r="D285" s="164"/>
      <c r="E285" s="158"/>
      <c r="F285" s="102" t="s">
        <v>613</v>
      </c>
      <c r="G285" s="103" t="s">
        <v>614</v>
      </c>
      <c r="H285" s="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6"/>
      <c r="T285" s="5"/>
      <c r="U285" s="5"/>
      <c r="V285" s="5"/>
      <c r="W285" s="5"/>
      <c r="X285" s="5"/>
    </row>
    <row r="286" spans="1:24" ht="15" thickBot="1">
      <c r="A286" s="3"/>
      <c r="B286" s="3"/>
      <c r="C286" s="3"/>
      <c r="D286" s="164"/>
      <c r="E286" s="159"/>
      <c r="F286" s="104" t="s">
        <v>615</v>
      </c>
      <c r="G286" s="105" t="s">
        <v>616</v>
      </c>
      <c r="H286" s="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6"/>
      <c r="T286" s="5"/>
      <c r="U286" s="5"/>
      <c r="V286" s="5"/>
      <c r="W286" s="5"/>
      <c r="X286" s="5"/>
    </row>
    <row r="287" spans="1:24">
      <c r="A287" s="3"/>
      <c r="B287" s="3"/>
      <c r="C287" s="3"/>
      <c r="D287" s="164"/>
      <c r="E287" s="157" t="s">
        <v>617</v>
      </c>
      <c r="F287" s="102" t="s">
        <v>618</v>
      </c>
      <c r="G287" s="103" t="s">
        <v>619</v>
      </c>
      <c r="H287" s="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6"/>
      <c r="T287" s="5"/>
      <c r="U287" s="5"/>
      <c r="V287" s="5"/>
      <c r="W287" s="5"/>
      <c r="X287" s="5"/>
    </row>
    <row r="288" spans="1:24" ht="15" thickBot="1">
      <c r="A288" s="3"/>
      <c r="B288" s="3"/>
      <c r="C288" s="3"/>
      <c r="D288" s="165"/>
      <c r="E288" s="159"/>
      <c r="F288" s="104" t="s">
        <v>620</v>
      </c>
      <c r="G288" s="105" t="s">
        <v>621</v>
      </c>
      <c r="H288" s="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6"/>
      <c r="T288" s="5"/>
      <c r="U288" s="5"/>
      <c r="V288" s="5"/>
      <c r="W288" s="5"/>
      <c r="X288" s="5"/>
    </row>
    <row r="289" spans="1:24" ht="15" customHeight="1">
      <c r="A289" s="3"/>
      <c r="B289" s="3"/>
      <c r="C289" s="3"/>
      <c r="D289" s="164" t="s">
        <v>1782</v>
      </c>
      <c r="E289" s="106" t="s">
        <v>622</v>
      </c>
      <c r="F289" s="102" t="s">
        <v>623</v>
      </c>
      <c r="G289" s="103" t="s">
        <v>624</v>
      </c>
      <c r="H289" s="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6"/>
      <c r="T289" s="5"/>
      <c r="U289" s="5"/>
      <c r="V289" s="5"/>
      <c r="W289" s="5"/>
      <c r="X289" s="5"/>
    </row>
    <row r="290" spans="1:24">
      <c r="A290" s="3"/>
      <c r="B290" s="3"/>
      <c r="C290" s="3"/>
      <c r="D290" s="164"/>
      <c r="E290" s="107"/>
      <c r="F290" s="102" t="s">
        <v>625</v>
      </c>
      <c r="G290" s="103" t="s">
        <v>626</v>
      </c>
      <c r="H290" s="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6"/>
      <c r="T290" s="5"/>
      <c r="U290" s="5"/>
      <c r="V290" s="5"/>
      <c r="W290" s="5"/>
      <c r="X290" s="5"/>
    </row>
    <row r="291" spans="1:24">
      <c r="A291" s="3"/>
      <c r="B291" s="3"/>
      <c r="C291" s="3"/>
      <c r="D291" s="164"/>
      <c r="E291" s="107"/>
      <c r="F291" s="102" t="s">
        <v>627</v>
      </c>
      <c r="G291" s="103" t="s">
        <v>1783</v>
      </c>
      <c r="H291" s="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6"/>
      <c r="T291" s="5"/>
      <c r="U291" s="5"/>
      <c r="V291" s="5"/>
      <c r="W291" s="5"/>
      <c r="X291" s="5"/>
    </row>
    <row r="292" spans="1:24" ht="15" thickBot="1">
      <c r="A292" s="3"/>
      <c r="B292" s="3"/>
      <c r="C292" s="3"/>
      <c r="D292" s="164"/>
      <c r="E292" s="107"/>
      <c r="F292" s="102" t="s">
        <v>628</v>
      </c>
      <c r="G292" s="103" t="s">
        <v>629</v>
      </c>
      <c r="H292" s="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6"/>
      <c r="T292" s="5"/>
      <c r="U292" s="5"/>
      <c r="V292" s="5"/>
      <c r="W292" s="5"/>
      <c r="X292" s="5"/>
    </row>
    <row r="293" spans="1:24">
      <c r="A293" s="3"/>
      <c r="B293" s="3"/>
      <c r="C293" s="3"/>
      <c r="D293" s="164"/>
      <c r="E293" s="157" t="s">
        <v>630</v>
      </c>
      <c r="F293" s="108" t="s">
        <v>1784</v>
      </c>
      <c r="G293" s="109" t="s">
        <v>631</v>
      </c>
      <c r="H293" s="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6"/>
      <c r="T293" s="5"/>
      <c r="U293" s="5"/>
      <c r="V293" s="5"/>
      <c r="W293" s="5"/>
      <c r="X293" s="5"/>
    </row>
    <row r="294" spans="1:24" ht="15" thickBot="1">
      <c r="A294" s="3"/>
      <c r="B294" s="3"/>
      <c r="C294" s="3"/>
      <c r="D294" s="164"/>
      <c r="E294" s="159"/>
      <c r="F294" s="104" t="s">
        <v>632</v>
      </c>
      <c r="G294" s="105" t="s">
        <v>633</v>
      </c>
      <c r="H294" s="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6"/>
      <c r="T294" s="5"/>
      <c r="U294" s="5"/>
      <c r="V294" s="5"/>
      <c r="W294" s="5"/>
      <c r="X294" s="5"/>
    </row>
    <row r="295" spans="1:24">
      <c r="A295" s="3"/>
      <c r="B295" s="3"/>
      <c r="C295" s="3"/>
      <c r="D295" s="164"/>
      <c r="E295" s="157" t="s">
        <v>634</v>
      </c>
      <c r="F295" s="102" t="s">
        <v>635</v>
      </c>
      <c r="G295" s="103" t="s">
        <v>636</v>
      </c>
      <c r="H295" s="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6"/>
      <c r="T295" s="5"/>
      <c r="U295" s="5"/>
      <c r="V295" s="5"/>
      <c r="W295" s="5"/>
      <c r="X295" s="5"/>
    </row>
    <row r="296" spans="1:24">
      <c r="A296" s="3"/>
      <c r="B296" s="3"/>
      <c r="C296" s="3"/>
      <c r="D296" s="164"/>
      <c r="E296" s="158"/>
      <c r="F296" s="102" t="s">
        <v>637</v>
      </c>
      <c r="G296" s="103" t="s">
        <v>638</v>
      </c>
      <c r="H296" s="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6"/>
      <c r="T296" s="5"/>
      <c r="U296" s="5"/>
      <c r="V296" s="5"/>
      <c r="W296" s="5"/>
      <c r="X296" s="5"/>
    </row>
    <row r="297" spans="1:24" ht="15" thickBot="1">
      <c r="A297" s="3"/>
      <c r="B297" s="3"/>
      <c r="C297" s="3"/>
      <c r="D297" s="164"/>
      <c r="E297" s="159"/>
      <c r="F297" s="104" t="s">
        <v>639</v>
      </c>
      <c r="G297" s="105" t="s">
        <v>640</v>
      </c>
      <c r="H297" s="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6"/>
      <c r="T297" s="5"/>
      <c r="U297" s="5"/>
      <c r="V297" s="5"/>
      <c r="W297" s="5"/>
      <c r="X297" s="5"/>
    </row>
    <row r="298" spans="1:24">
      <c r="A298" s="3"/>
      <c r="B298" s="3"/>
      <c r="C298" s="3"/>
      <c r="D298" s="164"/>
      <c r="E298" s="157" t="s">
        <v>641</v>
      </c>
      <c r="F298" s="102" t="s">
        <v>642</v>
      </c>
      <c r="G298" s="103" t="s">
        <v>643</v>
      </c>
      <c r="H298" s="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6"/>
      <c r="T298" s="5"/>
      <c r="U298" s="5"/>
      <c r="V298" s="5"/>
      <c r="W298" s="5"/>
      <c r="X298" s="5"/>
    </row>
    <row r="299" spans="1:24" ht="15" thickBot="1">
      <c r="A299" s="3"/>
      <c r="B299" s="3"/>
      <c r="C299" s="3"/>
      <c r="D299" s="164"/>
      <c r="E299" s="159"/>
      <c r="F299" s="104" t="s">
        <v>644</v>
      </c>
      <c r="G299" s="105" t="s">
        <v>645</v>
      </c>
      <c r="H299" s="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6"/>
      <c r="T299" s="5"/>
      <c r="U299" s="5"/>
      <c r="V299" s="5"/>
      <c r="W299" s="5"/>
      <c r="X299" s="5"/>
    </row>
    <row r="300" spans="1:24">
      <c r="A300" s="3"/>
      <c r="B300" s="3"/>
      <c r="C300" s="3"/>
      <c r="D300" s="163" t="s">
        <v>1785</v>
      </c>
      <c r="E300" s="157" t="s">
        <v>646</v>
      </c>
      <c r="F300" s="102" t="s">
        <v>646</v>
      </c>
      <c r="G300" s="103" t="s">
        <v>647</v>
      </c>
      <c r="H300" s="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6"/>
      <c r="T300" s="5"/>
      <c r="U300" s="5"/>
      <c r="V300" s="5"/>
      <c r="W300" s="5"/>
      <c r="X300" s="5"/>
    </row>
    <row r="301" spans="1:24">
      <c r="A301" s="3"/>
      <c r="B301" s="3"/>
      <c r="C301" s="3"/>
      <c r="D301" s="164"/>
      <c r="E301" s="158"/>
      <c r="F301" s="102" t="s">
        <v>648</v>
      </c>
      <c r="G301" s="103" t="s">
        <v>649</v>
      </c>
      <c r="H301" s="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6"/>
      <c r="T301" s="5"/>
      <c r="U301" s="5"/>
      <c r="V301" s="5"/>
      <c r="W301" s="5"/>
      <c r="X301" s="5"/>
    </row>
    <row r="302" spans="1:24">
      <c r="A302" s="3"/>
      <c r="B302" s="3"/>
      <c r="C302" s="3"/>
      <c r="D302" s="164"/>
      <c r="E302" s="158"/>
      <c r="F302" s="102" t="s">
        <v>650</v>
      </c>
      <c r="G302" s="103" t="s">
        <v>651</v>
      </c>
      <c r="H302" s="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6"/>
      <c r="T302" s="5"/>
      <c r="U302" s="5"/>
      <c r="V302" s="5"/>
      <c r="W302" s="5"/>
      <c r="X302" s="5"/>
    </row>
    <row r="303" spans="1:24">
      <c r="A303" s="3"/>
      <c r="B303" s="3"/>
      <c r="C303" s="3"/>
      <c r="D303" s="164"/>
      <c r="E303" s="158"/>
      <c r="F303" s="102" t="s">
        <v>652</v>
      </c>
      <c r="G303" s="103" t="s">
        <v>653</v>
      </c>
      <c r="H303" s="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6"/>
      <c r="T303" s="5"/>
      <c r="U303" s="5"/>
      <c r="V303" s="5"/>
      <c r="W303" s="5"/>
      <c r="X303" s="5"/>
    </row>
    <row r="304" spans="1:24">
      <c r="A304" s="3"/>
      <c r="B304" s="3"/>
      <c r="C304" s="3"/>
      <c r="D304" s="164"/>
      <c r="E304" s="158"/>
      <c r="F304" s="102" t="s">
        <v>654</v>
      </c>
      <c r="G304" s="103" t="s">
        <v>655</v>
      </c>
      <c r="H304" s="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6"/>
      <c r="T304" s="5"/>
      <c r="U304" s="5"/>
      <c r="V304" s="5"/>
      <c r="W304" s="5"/>
      <c r="X304" s="5"/>
    </row>
    <row r="305" spans="1:24">
      <c r="A305" s="3"/>
      <c r="B305" s="3"/>
      <c r="C305" s="3"/>
      <c r="D305" s="164"/>
      <c r="E305" s="158"/>
      <c r="F305" s="102" t="s">
        <v>656</v>
      </c>
      <c r="G305" s="103" t="s">
        <v>657</v>
      </c>
      <c r="H305" s="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6"/>
      <c r="T305" s="5"/>
      <c r="U305" s="5"/>
      <c r="V305" s="5"/>
      <c r="W305" s="5"/>
      <c r="X305" s="5"/>
    </row>
    <row r="306" spans="1:24">
      <c r="A306" s="3"/>
      <c r="B306" s="3"/>
      <c r="C306" s="3"/>
      <c r="D306" s="164"/>
      <c r="E306" s="158"/>
      <c r="F306" s="102" t="s">
        <v>658</v>
      </c>
      <c r="G306" s="103" t="s">
        <v>659</v>
      </c>
      <c r="H306" s="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6"/>
      <c r="T306" s="5"/>
      <c r="U306" s="5"/>
      <c r="V306" s="5"/>
      <c r="W306" s="5"/>
      <c r="X306" s="5"/>
    </row>
    <row r="307" spans="1:24">
      <c r="A307" s="3"/>
      <c r="B307" s="3"/>
      <c r="C307" s="3"/>
      <c r="D307" s="164"/>
      <c r="E307" s="158"/>
      <c r="F307" s="102" t="s">
        <v>660</v>
      </c>
      <c r="G307" s="103" t="s">
        <v>661</v>
      </c>
      <c r="H307" s="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6"/>
      <c r="T307" s="5"/>
      <c r="U307" s="5"/>
      <c r="V307" s="5"/>
      <c r="W307" s="5"/>
      <c r="X307" s="5"/>
    </row>
    <row r="308" spans="1:24">
      <c r="A308" s="3"/>
      <c r="B308" s="3"/>
      <c r="C308" s="3"/>
      <c r="D308" s="164"/>
      <c r="E308" s="158"/>
      <c r="F308" s="102" t="s">
        <v>662</v>
      </c>
      <c r="G308" s="103" t="s">
        <v>663</v>
      </c>
      <c r="H308" s="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6"/>
      <c r="T308" s="5"/>
      <c r="U308" s="5"/>
      <c r="V308" s="5"/>
      <c r="W308" s="5"/>
      <c r="X308" s="5"/>
    </row>
    <row r="309" spans="1:24">
      <c r="A309" s="3"/>
      <c r="B309" s="3"/>
      <c r="C309" s="3"/>
      <c r="D309" s="164"/>
      <c r="E309" s="158"/>
      <c r="F309" s="102" t="s">
        <v>664</v>
      </c>
      <c r="G309" s="103" t="s">
        <v>665</v>
      </c>
      <c r="H309" s="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6"/>
      <c r="T309" s="5"/>
      <c r="U309" s="5"/>
      <c r="V309" s="5"/>
      <c r="W309" s="5"/>
      <c r="X309" s="5"/>
    </row>
    <row r="310" spans="1:24">
      <c r="A310" s="3"/>
      <c r="B310" s="3"/>
      <c r="C310" s="3"/>
      <c r="D310" s="164"/>
      <c r="E310" s="158"/>
      <c r="F310" s="102" t="s">
        <v>666</v>
      </c>
      <c r="G310" s="103" t="s">
        <v>667</v>
      </c>
      <c r="H310" s="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6"/>
      <c r="T310" s="5"/>
      <c r="U310" s="5"/>
      <c r="V310" s="5"/>
      <c r="W310" s="5"/>
      <c r="X310" s="5"/>
    </row>
    <row r="311" spans="1:24">
      <c r="A311" s="3"/>
      <c r="B311" s="3"/>
      <c r="C311" s="3"/>
      <c r="D311" s="164"/>
      <c r="E311" s="158"/>
      <c r="F311" s="102" t="s">
        <v>668</v>
      </c>
      <c r="G311" s="103" t="s">
        <v>669</v>
      </c>
      <c r="H311" s="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6"/>
      <c r="T311" s="5"/>
      <c r="U311" s="5"/>
      <c r="V311" s="5"/>
      <c r="W311" s="5"/>
      <c r="X311" s="5"/>
    </row>
    <row r="312" spans="1:24">
      <c r="A312" s="3"/>
      <c r="B312" s="3"/>
      <c r="C312" s="3"/>
      <c r="D312" s="164"/>
      <c r="E312" s="158"/>
      <c r="F312" s="102" t="s">
        <v>670</v>
      </c>
      <c r="G312" s="103" t="s">
        <v>671</v>
      </c>
      <c r="H312" s="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6"/>
      <c r="T312" s="5"/>
      <c r="U312" s="5"/>
      <c r="V312" s="5"/>
      <c r="W312" s="5"/>
      <c r="X312" s="5"/>
    </row>
    <row r="313" spans="1:24">
      <c r="A313" s="3"/>
      <c r="B313" s="3"/>
      <c r="C313" s="3"/>
      <c r="D313" s="164"/>
      <c r="E313" s="158"/>
      <c r="F313" s="102" t="s">
        <v>672</v>
      </c>
      <c r="G313" s="103" t="s">
        <v>673</v>
      </c>
      <c r="H313" s="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6"/>
      <c r="T313" s="5"/>
      <c r="U313" s="5"/>
      <c r="V313" s="5"/>
      <c r="W313" s="5"/>
      <c r="X313" s="5"/>
    </row>
    <row r="314" spans="1:24">
      <c r="A314" s="3"/>
      <c r="B314" s="3"/>
      <c r="C314" s="3"/>
      <c r="D314" s="164"/>
      <c r="E314" s="158"/>
      <c r="F314" s="102" t="s">
        <v>674</v>
      </c>
      <c r="G314" s="103" t="s">
        <v>675</v>
      </c>
      <c r="H314" s="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6"/>
      <c r="T314" s="5"/>
      <c r="U314" s="5"/>
      <c r="V314" s="5"/>
      <c r="W314" s="5"/>
      <c r="X314" s="5"/>
    </row>
    <row r="315" spans="1:24">
      <c r="A315" s="3"/>
      <c r="B315" s="3"/>
      <c r="C315" s="3"/>
      <c r="D315" s="164"/>
      <c r="E315" s="158"/>
      <c r="F315" s="102" t="s">
        <v>676</v>
      </c>
      <c r="G315" s="103" t="s">
        <v>677</v>
      </c>
      <c r="H315" s="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6"/>
      <c r="T315" s="5"/>
      <c r="U315" s="5"/>
      <c r="V315" s="5"/>
      <c r="W315" s="5"/>
      <c r="X315" s="5"/>
    </row>
    <row r="316" spans="1:24">
      <c r="A316" s="3"/>
      <c r="B316" s="3"/>
      <c r="C316" s="3"/>
      <c r="D316" s="164"/>
      <c r="E316" s="158"/>
      <c r="F316" s="102" t="s">
        <v>678</v>
      </c>
      <c r="G316" s="103" t="s">
        <v>679</v>
      </c>
      <c r="H316" s="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6"/>
      <c r="T316" s="5"/>
      <c r="U316" s="5"/>
      <c r="V316" s="5"/>
      <c r="W316" s="5"/>
      <c r="X316" s="5"/>
    </row>
    <row r="317" spans="1:24">
      <c r="A317" s="3"/>
      <c r="B317" s="3"/>
      <c r="C317" s="3"/>
      <c r="D317" s="164"/>
      <c r="E317" s="158"/>
      <c r="F317" s="102" t="s">
        <v>680</v>
      </c>
      <c r="G317" s="103" t="s">
        <v>681</v>
      </c>
      <c r="H317" s="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6"/>
      <c r="T317" s="5"/>
      <c r="U317" s="5"/>
      <c r="V317" s="5"/>
      <c r="W317" s="5"/>
      <c r="X317" s="5"/>
    </row>
    <row r="318" spans="1:24">
      <c r="A318" s="3"/>
      <c r="B318" s="3"/>
      <c r="C318" s="3"/>
      <c r="D318" s="164"/>
      <c r="E318" s="158"/>
      <c r="F318" s="102" t="s">
        <v>682</v>
      </c>
      <c r="G318" s="103" t="s">
        <v>683</v>
      </c>
      <c r="H318" s="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6"/>
      <c r="T318" s="5"/>
      <c r="U318" s="5"/>
      <c r="V318" s="5"/>
      <c r="W318" s="5"/>
      <c r="X318" s="5"/>
    </row>
    <row r="319" spans="1:24">
      <c r="A319" s="3"/>
      <c r="B319" s="3"/>
      <c r="C319" s="3"/>
      <c r="D319" s="164"/>
      <c r="E319" s="158"/>
      <c r="F319" s="102" t="s">
        <v>684</v>
      </c>
      <c r="G319" s="103" t="s">
        <v>685</v>
      </c>
      <c r="H319" s="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6"/>
      <c r="T319" s="5"/>
      <c r="U319" s="5"/>
      <c r="V319" s="5"/>
      <c r="W319" s="5"/>
      <c r="X319" s="5"/>
    </row>
    <row r="320" spans="1:24">
      <c r="A320" s="3"/>
      <c r="B320" s="3"/>
      <c r="C320" s="3"/>
      <c r="D320" s="164"/>
      <c r="E320" s="158"/>
      <c r="F320" s="102" t="s">
        <v>686</v>
      </c>
      <c r="G320" s="103" t="s">
        <v>687</v>
      </c>
      <c r="H320" s="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6"/>
      <c r="T320" s="5"/>
      <c r="U320" s="5"/>
      <c r="V320" s="5"/>
      <c r="W320" s="5"/>
      <c r="X320" s="5"/>
    </row>
    <row r="321" spans="1:24">
      <c r="A321" s="3"/>
      <c r="B321" s="3"/>
      <c r="C321" s="3"/>
      <c r="D321" s="164"/>
      <c r="E321" s="158"/>
      <c r="F321" s="102" t="s">
        <v>688</v>
      </c>
      <c r="G321" s="103" t="s">
        <v>689</v>
      </c>
      <c r="H321" s="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6"/>
      <c r="T321" s="5"/>
      <c r="U321" s="5"/>
      <c r="V321" s="5"/>
      <c r="W321" s="5"/>
      <c r="X321" s="5"/>
    </row>
    <row r="322" spans="1:24">
      <c r="A322" s="3"/>
      <c r="B322" s="3"/>
      <c r="C322" s="3"/>
      <c r="D322" s="164"/>
      <c r="E322" s="158"/>
      <c r="F322" s="102" t="s">
        <v>690</v>
      </c>
      <c r="G322" s="103" t="s">
        <v>691</v>
      </c>
      <c r="H322" s="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6"/>
      <c r="T322" s="5"/>
      <c r="U322" s="5"/>
      <c r="V322" s="5"/>
      <c r="W322" s="5"/>
      <c r="X322" s="5"/>
    </row>
    <row r="323" spans="1:24">
      <c r="A323" s="3"/>
      <c r="B323" s="3"/>
      <c r="C323" s="3"/>
      <c r="D323" s="164"/>
      <c r="E323" s="158"/>
      <c r="F323" s="102" t="s">
        <v>692</v>
      </c>
      <c r="G323" s="103" t="s">
        <v>693</v>
      </c>
      <c r="H323" s="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6"/>
      <c r="T323" s="5"/>
      <c r="U323" s="5"/>
      <c r="V323" s="5"/>
      <c r="W323" s="5"/>
      <c r="X323" s="5"/>
    </row>
    <row r="324" spans="1:24">
      <c r="A324" s="3"/>
      <c r="B324" s="3"/>
      <c r="C324" s="3"/>
      <c r="D324" s="164"/>
      <c r="E324" s="158"/>
      <c r="F324" s="102" t="s">
        <v>694</v>
      </c>
      <c r="G324" s="103" t="s">
        <v>695</v>
      </c>
      <c r="H324" s="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6"/>
      <c r="T324" s="5"/>
      <c r="U324" s="5"/>
      <c r="V324" s="5"/>
      <c r="W324" s="5"/>
      <c r="X324" s="5"/>
    </row>
    <row r="325" spans="1:24">
      <c r="A325" s="3"/>
      <c r="B325" s="3"/>
      <c r="C325" s="3"/>
      <c r="D325" s="164"/>
      <c r="E325" s="158"/>
      <c r="F325" s="102" t="s">
        <v>696</v>
      </c>
      <c r="G325" s="103" t="s">
        <v>697</v>
      </c>
      <c r="H325" s="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6"/>
      <c r="T325" s="5"/>
      <c r="U325" s="5"/>
      <c r="V325" s="5"/>
      <c r="W325" s="5"/>
      <c r="X325" s="5"/>
    </row>
    <row r="326" spans="1:24">
      <c r="A326" s="3"/>
      <c r="B326" s="3"/>
      <c r="C326" s="3"/>
      <c r="D326" s="164"/>
      <c r="E326" s="158"/>
      <c r="F326" s="102" t="s">
        <v>698</v>
      </c>
      <c r="G326" s="103" t="s">
        <v>699</v>
      </c>
      <c r="H326" s="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6"/>
      <c r="T326" s="5"/>
      <c r="U326" s="5"/>
      <c r="V326" s="5"/>
      <c r="W326" s="5"/>
      <c r="X326" s="5"/>
    </row>
    <row r="327" spans="1:24">
      <c r="A327" s="3"/>
      <c r="B327" s="3"/>
      <c r="C327" s="3"/>
      <c r="D327" s="164"/>
      <c r="E327" s="158"/>
      <c r="F327" s="102" t="s">
        <v>700</v>
      </c>
      <c r="G327" s="103" t="s">
        <v>701</v>
      </c>
      <c r="H327" s="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6"/>
      <c r="T327" s="5"/>
      <c r="U327" s="5"/>
      <c r="V327" s="5"/>
      <c r="W327" s="5"/>
      <c r="X327" s="5"/>
    </row>
    <row r="328" spans="1:24">
      <c r="A328" s="3"/>
      <c r="B328" s="3"/>
      <c r="C328" s="3"/>
      <c r="D328" s="164"/>
      <c r="E328" s="158"/>
      <c r="F328" s="102" t="s">
        <v>702</v>
      </c>
      <c r="G328" s="103" t="s">
        <v>703</v>
      </c>
      <c r="H328" s="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6"/>
      <c r="T328" s="5"/>
      <c r="U328" s="5"/>
      <c r="V328" s="5"/>
      <c r="W328" s="5"/>
      <c r="X328" s="5"/>
    </row>
    <row r="329" spans="1:24">
      <c r="A329" s="3"/>
      <c r="B329" s="3"/>
      <c r="C329" s="3"/>
      <c r="D329" s="164"/>
      <c r="E329" s="158"/>
      <c r="F329" s="102" t="s">
        <v>704</v>
      </c>
      <c r="G329" s="103" t="s">
        <v>705</v>
      </c>
      <c r="H329" s="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6"/>
      <c r="T329" s="5"/>
      <c r="U329" s="5"/>
      <c r="V329" s="5"/>
      <c r="W329" s="5"/>
      <c r="X329" s="5"/>
    </row>
    <row r="330" spans="1:24">
      <c r="A330" s="3"/>
      <c r="B330" s="3"/>
      <c r="C330" s="3"/>
      <c r="D330" s="164"/>
      <c r="E330" s="158"/>
      <c r="F330" s="102" t="s">
        <v>706</v>
      </c>
      <c r="G330" s="103" t="s">
        <v>707</v>
      </c>
      <c r="H330" s="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6"/>
      <c r="T330" s="5"/>
      <c r="U330" s="5"/>
      <c r="V330" s="5"/>
      <c r="W330" s="5"/>
      <c r="X330" s="5"/>
    </row>
    <row r="331" spans="1:24" ht="15" thickBot="1">
      <c r="A331" s="3"/>
      <c r="B331" s="3"/>
      <c r="C331" s="3"/>
      <c r="D331" s="164"/>
      <c r="E331" s="159"/>
      <c r="F331" s="104" t="s">
        <v>708</v>
      </c>
      <c r="G331" s="105" t="s">
        <v>709</v>
      </c>
      <c r="H331" s="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6"/>
      <c r="T331" s="5"/>
      <c r="U331" s="5"/>
      <c r="V331" s="5"/>
      <c r="W331" s="5"/>
      <c r="X331" s="5"/>
    </row>
    <row r="332" spans="1:24">
      <c r="A332" s="3"/>
      <c r="B332" s="3"/>
      <c r="C332" s="3"/>
      <c r="D332" s="164"/>
      <c r="E332" s="157" t="s">
        <v>710</v>
      </c>
      <c r="F332" s="102" t="s">
        <v>711</v>
      </c>
      <c r="G332" s="103" t="s">
        <v>712</v>
      </c>
      <c r="H332" s="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6"/>
      <c r="T332" s="5"/>
      <c r="U332" s="5"/>
      <c r="V332" s="5"/>
      <c r="W332" s="5"/>
      <c r="X332" s="5"/>
    </row>
    <row r="333" spans="1:24">
      <c r="A333" s="3"/>
      <c r="B333" s="3"/>
      <c r="C333" s="3"/>
      <c r="D333" s="164"/>
      <c r="E333" s="158"/>
      <c r="F333" s="102" t="s">
        <v>713</v>
      </c>
      <c r="G333" s="103" t="s">
        <v>714</v>
      </c>
      <c r="H333" s="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6"/>
      <c r="T333" s="5"/>
      <c r="U333" s="5"/>
      <c r="V333" s="5"/>
      <c r="W333" s="5"/>
      <c r="X333" s="5"/>
    </row>
    <row r="334" spans="1:24" ht="15" thickBot="1">
      <c r="A334" s="3"/>
      <c r="B334" s="3"/>
      <c r="C334" s="3"/>
      <c r="D334" s="164"/>
      <c r="E334" s="159"/>
      <c r="F334" s="104" t="s">
        <v>715</v>
      </c>
      <c r="G334" s="105" t="s">
        <v>716</v>
      </c>
      <c r="H334" s="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6"/>
      <c r="T334" s="5"/>
      <c r="U334" s="5"/>
      <c r="V334" s="5"/>
      <c r="W334" s="5"/>
      <c r="X334" s="5"/>
    </row>
    <row r="335" spans="1:24">
      <c r="A335" s="3"/>
      <c r="B335" s="3"/>
      <c r="C335" s="3"/>
      <c r="D335" s="164"/>
      <c r="E335" s="157" t="s">
        <v>717</v>
      </c>
      <c r="F335" s="102" t="s">
        <v>718</v>
      </c>
      <c r="G335" s="103" t="s">
        <v>719</v>
      </c>
      <c r="H335" s="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6"/>
      <c r="T335" s="5"/>
      <c r="U335" s="5"/>
      <c r="V335" s="5"/>
      <c r="W335" s="5"/>
      <c r="X335" s="5"/>
    </row>
    <row r="336" spans="1:24">
      <c r="A336" s="3"/>
      <c r="B336" s="3"/>
      <c r="C336" s="3"/>
      <c r="D336" s="164"/>
      <c r="E336" s="158"/>
      <c r="F336" s="102" t="s">
        <v>720</v>
      </c>
      <c r="G336" s="103" t="s">
        <v>721</v>
      </c>
      <c r="H336" s="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6"/>
      <c r="T336" s="5"/>
      <c r="U336" s="5"/>
      <c r="V336" s="5"/>
      <c r="W336" s="5"/>
      <c r="X336" s="5"/>
    </row>
    <row r="337" spans="1:24" ht="15" thickBot="1">
      <c r="A337" s="3"/>
      <c r="B337" s="3"/>
      <c r="C337" s="3"/>
      <c r="D337" s="164"/>
      <c r="E337" s="159"/>
      <c r="F337" s="104" t="s">
        <v>722</v>
      </c>
      <c r="G337" s="105" t="s">
        <v>723</v>
      </c>
      <c r="H337" s="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6"/>
      <c r="T337" s="5"/>
      <c r="U337" s="5"/>
      <c r="V337" s="5"/>
      <c r="W337" s="5"/>
      <c r="X337" s="5"/>
    </row>
    <row r="338" spans="1:24">
      <c r="C338" s="3"/>
      <c r="D338" s="164"/>
      <c r="E338" s="157" t="s">
        <v>724</v>
      </c>
      <c r="F338" s="102" t="s">
        <v>725</v>
      </c>
      <c r="G338" s="103" t="s">
        <v>726</v>
      </c>
      <c r="H338" s="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6"/>
      <c r="T338" s="5"/>
      <c r="U338" s="5"/>
      <c r="V338" s="5"/>
      <c r="W338" s="5"/>
      <c r="X338" s="5"/>
    </row>
    <row r="339" spans="1:24">
      <c r="C339" s="3"/>
      <c r="D339" s="164"/>
      <c r="E339" s="158"/>
      <c r="F339" s="102" t="s">
        <v>727</v>
      </c>
      <c r="G339" s="103" t="s">
        <v>728</v>
      </c>
      <c r="H339" s="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6"/>
      <c r="T339" s="5"/>
      <c r="U339" s="5"/>
      <c r="V339" s="5"/>
      <c r="W339" s="5"/>
      <c r="X339" s="5"/>
    </row>
    <row r="340" spans="1:24">
      <c r="C340" s="3"/>
      <c r="D340" s="164"/>
      <c r="E340" s="158"/>
      <c r="F340" s="102" t="s">
        <v>729</v>
      </c>
      <c r="G340" s="103" t="s">
        <v>730</v>
      </c>
      <c r="H340" s="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6"/>
      <c r="T340" s="5"/>
      <c r="U340" s="5"/>
      <c r="V340" s="5"/>
      <c r="W340" s="5"/>
      <c r="X340" s="5"/>
    </row>
    <row r="341" spans="1:24" ht="15" thickBot="1">
      <c r="C341" s="3"/>
      <c r="D341" s="164"/>
      <c r="E341" s="159"/>
      <c r="F341" s="104" t="s">
        <v>731</v>
      </c>
      <c r="G341" s="105" t="s">
        <v>732</v>
      </c>
      <c r="H341" s="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6"/>
      <c r="T341" s="5"/>
      <c r="U341" s="5"/>
      <c r="V341" s="5"/>
      <c r="W341" s="5"/>
      <c r="X341" s="5"/>
    </row>
    <row r="342" spans="1:24">
      <c r="C342" s="3"/>
      <c r="D342" s="164"/>
      <c r="E342" s="157" t="s">
        <v>733</v>
      </c>
      <c r="F342" s="102" t="s">
        <v>733</v>
      </c>
      <c r="G342" s="103" t="s">
        <v>734</v>
      </c>
      <c r="H342" s="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6"/>
      <c r="T342" s="5"/>
      <c r="U342" s="5"/>
      <c r="V342" s="5"/>
      <c r="W342" s="5"/>
      <c r="X342" s="5"/>
    </row>
    <row r="343" spans="1:24">
      <c r="C343" s="3"/>
      <c r="D343" s="164"/>
      <c r="E343" s="158"/>
      <c r="F343" s="102" t="s">
        <v>735</v>
      </c>
      <c r="G343" s="103" t="s">
        <v>736</v>
      </c>
      <c r="H343" s="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6"/>
      <c r="T343" s="5"/>
      <c r="U343" s="5"/>
      <c r="V343" s="5"/>
      <c r="W343" s="5"/>
      <c r="X343" s="5"/>
    </row>
    <row r="344" spans="1:24">
      <c r="C344" s="3"/>
      <c r="D344" s="164"/>
      <c r="E344" s="158"/>
      <c r="F344" s="102" t="s">
        <v>737</v>
      </c>
      <c r="G344" s="103" t="s">
        <v>738</v>
      </c>
      <c r="H344" s="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6"/>
      <c r="T344" s="5"/>
      <c r="U344" s="5"/>
      <c r="V344" s="5"/>
      <c r="W344" s="5"/>
      <c r="X344" s="5"/>
    </row>
    <row r="345" spans="1:24">
      <c r="C345" s="3"/>
      <c r="D345" s="164"/>
      <c r="E345" s="158"/>
      <c r="F345" s="102" t="s">
        <v>739</v>
      </c>
      <c r="G345" s="103" t="s">
        <v>740</v>
      </c>
      <c r="H345" s="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6"/>
      <c r="T345" s="5"/>
      <c r="U345" s="5"/>
      <c r="V345" s="5"/>
      <c r="W345" s="5"/>
      <c r="X345" s="5"/>
    </row>
    <row r="346" spans="1:24" ht="15" thickBot="1">
      <c r="C346" s="3"/>
      <c r="D346" s="164"/>
      <c r="E346" s="159"/>
      <c r="F346" s="104" t="s">
        <v>741</v>
      </c>
      <c r="G346" s="105" t="s">
        <v>742</v>
      </c>
      <c r="H346" s="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6"/>
      <c r="T346" s="5"/>
      <c r="U346" s="5"/>
      <c r="V346" s="5"/>
      <c r="W346" s="5"/>
      <c r="X346" s="5"/>
    </row>
    <row r="347" spans="1:24">
      <c r="C347" s="3"/>
      <c r="D347" s="164"/>
      <c r="E347" s="157" t="s">
        <v>743</v>
      </c>
      <c r="F347" s="102" t="s">
        <v>743</v>
      </c>
      <c r="G347" s="103" t="s">
        <v>744</v>
      </c>
      <c r="H347" s="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6"/>
      <c r="T347" s="5"/>
      <c r="U347" s="5"/>
      <c r="V347" s="5"/>
      <c r="W347" s="5"/>
      <c r="X347" s="5"/>
    </row>
    <row r="348" spans="1:24">
      <c r="C348" s="3"/>
      <c r="D348" s="164"/>
      <c r="E348" s="158"/>
      <c r="F348" s="102" t="s">
        <v>745</v>
      </c>
      <c r="G348" s="103" t="s">
        <v>746</v>
      </c>
      <c r="H348" s="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6"/>
      <c r="T348" s="5"/>
      <c r="U348" s="5"/>
      <c r="V348" s="5"/>
      <c r="W348" s="5"/>
      <c r="X348" s="5"/>
    </row>
    <row r="349" spans="1:24">
      <c r="C349" s="3"/>
      <c r="D349" s="164"/>
      <c r="E349" s="158"/>
      <c r="F349" s="102" t="s">
        <v>747</v>
      </c>
      <c r="G349" s="103" t="s">
        <v>748</v>
      </c>
      <c r="H349" s="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6"/>
      <c r="T349" s="5"/>
      <c r="U349" s="5"/>
      <c r="V349" s="5"/>
      <c r="W349" s="5"/>
      <c r="X349" s="5"/>
    </row>
    <row r="350" spans="1:24">
      <c r="C350" s="3"/>
      <c r="D350" s="164"/>
      <c r="E350" s="158"/>
      <c r="F350" s="102" t="s">
        <v>749</v>
      </c>
      <c r="G350" s="103" t="s">
        <v>750</v>
      </c>
      <c r="H350" s="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6"/>
      <c r="T350" s="5"/>
      <c r="U350" s="5"/>
      <c r="V350" s="5"/>
      <c r="W350" s="5"/>
      <c r="X350" s="5"/>
    </row>
    <row r="351" spans="1:24" ht="15" thickBot="1">
      <c r="C351" s="3"/>
      <c r="D351" s="165"/>
      <c r="E351" s="159"/>
      <c r="F351" s="102" t="s">
        <v>751</v>
      </c>
      <c r="G351" s="103" t="s">
        <v>752</v>
      </c>
      <c r="H351" s="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6"/>
      <c r="T351" s="5"/>
      <c r="U351" s="5"/>
      <c r="V351" s="5"/>
      <c r="W351" s="5"/>
      <c r="X351" s="5"/>
    </row>
    <row r="352" spans="1:24" ht="15" thickBot="1">
      <c r="C352" s="3"/>
      <c r="D352" s="169" t="s">
        <v>1786</v>
      </c>
      <c r="E352" s="170"/>
      <c r="F352" s="171"/>
      <c r="G352" s="110" t="s">
        <v>901</v>
      </c>
      <c r="H352" s="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6"/>
      <c r="T352" s="5"/>
      <c r="U352" s="5"/>
      <c r="V352" s="5"/>
      <c r="W352" s="5"/>
      <c r="X352" s="5"/>
    </row>
    <row r="353" spans="1:27">
      <c r="C353" s="3"/>
      <c r="U353" s="5"/>
      <c r="V353" s="5"/>
      <c r="W353" s="5"/>
      <c r="X353" s="5"/>
    </row>
    <row r="354" spans="1:27">
      <c r="C354" s="3"/>
      <c r="U354" s="5"/>
      <c r="V354" s="5"/>
      <c r="W354" s="5"/>
      <c r="X354" s="5"/>
    </row>
    <row r="355" spans="1:27">
      <c r="C355" s="3"/>
      <c r="U355" s="5"/>
      <c r="V355" s="5"/>
      <c r="W355" s="5"/>
      <c r="X355" s="5"/>
    </row>
    <row r="356" spans="1:27">
      <c r="C356" s="3"/>
      <c r="U356" s="5"/>
      <c r="V356" s="5"/>
      <c r="W356" s="5"/>
      <c r="X356" s="5"/>
    </row>
    <row r="357" spans="1:27">
      <c r="U357" s="5"/>
      <c r="V357" s="5"/>
      <c r="W357" s="5"/>
      <c r="X357" s="5"/>
    </row>
    <row r="358" spans="1:27" s="3" customFormat="1">
      <c r="A358"/>
      <c r="B358"/>
      <c r="D358" s="72"/>
      <c r="E358" s="72"/>
      <c r="H358" s="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AA358" s="101"/>
    </row>
    <row r="359" spans="1:27" s="3" customFormat="1">
      <c r="A359"/>
      <c r="B359"/>
      <c r="D359" s="72"/>
      <c r="E359" s="72"/>
      <c r="H359" s="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AA359" s="101"/>
    </row>
    <row r="360" spans="1:27" s="3" customFormat="1">
      <c r="A360"/>
      <c r="B360"/>
      <c r="H360" s="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AA360" s="101"/>
    </row>
    <row r="361" spans="1:27" s="3" customFormat="1">
      <c r="A361"/>
      <c r="B361"/>
      <c r="H361" s="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AA361" s="101"/>
    </row>
    <row r="362" spans="1:27" s="3" customFormat="1" ht="15" thickBot="1">
      <c r="A362"/>
      <c r="B362"/>
      <c r="H362" s="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AA362" s="101"/>
    </row>
    <row r="363" spans="1:27" s="3" customFormat="1">
      <c r="B363" s="115" t="s">
        <v>1792</v>
      </c>
      <c r="C363" s="71"/>
      <c r="H363" s="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/>
      <c r="V363"/>
      <c r="W363"/>
      <c r="X363"/>
      <c r="Y363" s="5"/>
      <c r="AA363" s="101"/>
    </row>
    <row r="364" spans="1:27" s="3" customFormat="1">
      <c r="B364" s="73" t="s">
        <v>1730</v>
      </c>
      <c r="C364" s="74"/>
      <c r="H364" s="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/>
      <c r="V364"/>
      <c r="W364"/>
      <c r="X364"/>
      <c r="Y364" s="5"/>
      <c r="AA364" s="101"/>
    </row>
    <row r="365" spans="1:27" s="3" customFormat="1">
      <c r="B365" s="75" t="s">
        <v>952</v>
      </c>
      <c r="C365" s="76" t="s">
        <v>953</v>
      </c>
      <c r="H365" s="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/>
      <c r="V365"/>
      <c r="W365"/>
      <c r="X365"/>
      <c r="Y365" s="5"/>
      <c r="AA365" s="101"/>
    </row>
    <row r="366" spans="1:27" s="3" customFormat="1">
      <c r="B366" s="75" t="s">
        <v>954</v>
      </c>
      <c r="C366" s="76" t="s">
        <v>955</v>
      </c>
      <c r="H366" s="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/>
      <c r="V366"/>
      <c r="W366"/>
      <c r="X366"/>
      <c r="Y366" s="5"/>
      <c r="AA366" s="101"/>
    </row>
    <row r="367" spans="1:27" s="3" customFormat="1">
      <c r="B367" s="75" t="s">
        <v>956</v>
      </c>
      <c r="C367" s="76" t="s">
        <v>957</v>
      </c>
      <c r="H367" s="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/>
      <c r="V367"/>
      <c r="W367"/>
      <c r="X367"/>
      <c r="Y367" s="5"/>
      <c r="AA367" s="101"/>
    </row>
    <row r="368" spans="1:27" s="3" customFormat="1">
      <c r="B368" s="75" t="s">
        <v>958</v>
      </c>
      <c r="C368" s="76" t="s">
        <v>959</v>
      </c>
      <c r="H368" s="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AA368" s="101"/>
    </row>
    <row r="369" spans="2:27" s="3" customFormat="1">
      <c r="B369" s="75" t="s">
        <v>960</v>
      </c>
      <c r="C369" s="76" t="s">
        <v>961</v>
      </c>
      <c r="H369" s="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AA369" s="101"/>
    </row>
    <row r="370" spans="2:27" s="3" customFormat="1">
      <c r="B370" s="75" t="s">
        <v>962</v>
      </c>
      <c r="C370" s="76" t="s">
        <v>963</v>
      </c>
      <c r="H370" s="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AA370" s="101"/>
    </row>
    <row r="371" spans="2:27" s="3" customFormat="1">
      <c r="B371" s="75" t="s">
        <v>964</v>
      </c>
      <c r="C371" s="76" t="s">
        <v>965</v>
      </c>
      <c r="H371" s="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AA371" s="101"/>
    </row>
    <row r="372" spans="2:27" s="3" customFormat="1">
      <c r="B372" s="75" t="s">
        <v>966</v>
      </c>
      <c r="C372" s="76" t="s">
        <v>967</v>
      </c>
      <c r="H372" s="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AA372" s="101"/>
    </row>
    <row r="373" spans="2:27" s="3" customFormat="1">
      <c r="B373" s="75" t="s">
        <v>968</v>
      </c>
      <c r="C373" s="76" t="s">
        <v>969</v>
      </c>
      <c r="H373" s="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AA373" s="101"/>
    </row>
    <row r="374" spans="2:27" s="3" customFormat="1">
      <c r="B374" s="75" t="s">
        <v>970</v>
      </c>
      <c r="C374" s="76" t="s">
        <v>971</v>
      </c>
      <c r="H374" s="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AA374" s="101"/>
    </row>
    <row r="375" spans="2:27" s="3" customFormat="1">
      <c r="B375" s="75" t="s">
        <v>972</v>
      </c>
      <c r="C375" s="76" t="s">
        <v>973</v>
      </c>
      <c r="H375" s="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AA375" s="101"/>
    </row>
    <row r="376" spans="2:27" s="3" customFormat="1">
      <c r="B376" s="75" t="s">
        <v>974</v>
      </c>
      <c r="C376" s="76" t="s">
        <v>975</v>
      </c>
      <c r="H376" s="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AA376" s="101"/>
    </row>
    <row r="377" spans="2:27" s="3" customFormat="1">
      <c r="B377" s="75" t="s">
        <v>976</v>
      </c>
      <c r="C377" s="76" t="s">
        <v>944</v>
      </c>
      <c r="H377" s="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AA377" s="101"/>
    </row>
    <row r="378" spans="2:27" s="3" customFormat="1">
      <c r="B378" s="75" t="s">
        <v>977</v>
      </c>
      <c r="C378" s="76" t="s">
        <v>978</v>
      </c>
      <c r="H378" s="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AA378" s="101"/>
    </row>
    <row r="379" spans="2:27" s="3" customFormat="1">
      <c r="B379" s="75" t="s">
        <v>979</v>
      </c>
      <c r="C379" s="76" t="s">
        <v>980</v>
      </c>
      <c r="H379" s="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AA379" s="101"/>
    </row>
    <row r="380" spans="2:27" s="3" customFormat="1">
      <c r="B380" s="75" t="s">
        <v>981</v>
      </c>
      <c r="C380" s="76" t="s">
        <v>982</v>
      </c>
      <c r="H380" s="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AA380" s="101"/>
    </row>
    <row r="381" spans="2:27" s="3" customFormat="1">
      <c r="B381" s="75" t="s">
        <v>983</v>
      </c>
      <c r="C381" s="76" t="s">
        <v>984</v>
      </c>
      <c r="H381" s="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AA381" s="101"/>
    </row>
    <row r="382" spans="2:27" s="3" customFormat="1">
      <c r="B382" s="75" t="s">
        <v>985</v>
      </c>
      <c r="C382" s="76" t="s">
        <v>986</v>
      </c>
      <c r="H382" s="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AA382" s="101"/>
    </row>
    <row r="383" spans="2:27" s="3" customFormat="1">
      <c r="B383" s="75" t="s">
        <v>987</v>
      </c>
      <c r="C383" s="76" t="s">
        <v>988</v>
      </c>
      <c r="H383" s="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AA383" s="101"/>
    </row>
    <row r="384" spans="2:27" s="3" customFormat="1">
      <c r="B384" s="75" t="s">
        <v>989</v>
      </c>
      <c r="C384" s="76" t="s">
        <v>990</v>
      </c>
      <c r="H384" s="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AA384" s="101"/>
    </row>
    <row r="385" spans="2:27" s="3" customFormat="1">
      <c r="B385" s="75" t="s">
        <v>991</v>
      </c>
      <c r="C385" s="76" t="s">
        <v>992</v>
      </c>
      <c r="H385" s="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AA385" s="101"/>
    </row>
    <row r="386" spans="2:27" s="3" customFormat="1">
      <c r="B386" s="75" t="s">
        <v>993</v>
      </c>
      <c r="C386" s="76" t="s">
        <v>994</v>
      </c>
      <c r="H386" s="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AA386" s="101"/>
    </row>
    <row r="387" spans="2:27" s="3" customFormat="1">
      <c r="B387" s="75" t="s">
        <v>995</v>
      </c>
      <c r="C387" s="76" t="s">
        <v>996</v>
      </c>
      <c r="H387" s="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AA387" s="101"/>
    </row>
    <row r="388" spans="2:27" s="3" customFormat="1">
      <c r="B388" s="75" t="s">
        <v>997</v>
      </c>
      <c r="C388" s="76" t="s">
        <v>998</v>
      </c>
      <c r="H388" s="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AA388" s="101"/>
    </row>
    <row r="389" spans="2:27" s="3" customFormat="1">
      <c r="B389" s="75" t="s">
        <v>999</v>
      </c>
      <c r="C389" s="76" t="s">
        <v>1000</v>
      </c>
      <c r="H389" s="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AA389" s="101"/>
    </row>
    <row r="390" spans="2:27" s="3" customFormat="1">
      <c r="B390" s="75" t="s">
        <v>1001</v>
      </c>
      <c r="C390" s="76" t="s">
        <v>1002</v>
      </c>
      <c r="H390" s="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AA390" s="101"/>
    </row>
    <row r="391" spans="2:27" s="3" customFormat="1">
      <c r="B391" s="75" t="s">
        <v>1003</v>
      </c>
      <c r="C391" s="76" t="s">
        <v>1004</v>
      </c>
      <c r="H391" s="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AA391" s="101"/>
    </row>
    <row r="392" spans="2:27" s="3" customFormat="1">
      <c r="B392" s="75" t="s">
        <v>1005</v>
      </c>
      <c r="C392" s="76" t="s">
        <v>1006</v>
      </c>
      <c r="H392" s="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AA392" s="101"/>
    </row>
    <row r="393" spans="2:27" s="3" customFormat="1">
      <c r="B393" s="75" t="s">
        <v>1007</v>
      </c>
      <c r="C393" s="76" t="s">
        <v>1008</v>
      </c>
      <c r="H393" s="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AA393" s="101"/>
    </row>
    <row r="394" spans="2:27" s="3" customFormat="1">
      <c r="B394" s="75" t="s">
        <v>1009</v>
      </c>
      <c r="C394" s="76" t="s">
        <v>1010</v>
      </c>
      <c r="H394" s="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AA394" s="101"/>
    </row>
    <row r="395" spans="2:27" s="3" customFormat="1">
      <c r="B395" s="75" t="s">
        <v>1011</v>
      </c>
      <c r="C395" s="76" t="s">
        <v>1012</v>
      </c>
      <c r="H395" s="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AA395" s="101"/>
    </row>
    <row r="396" spans="2:27" s="3" customFormat="1">
      <c r="B396" s="75" t="s">
        <v>1013</v>
      </c>
      <c r="C396" s="76" t="s">
        <v>1014</v>
      </c>
      <c r="H396" s="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AA396" s="101"/>
    </row>
    <row r="397" spans="2:27" s="3" customFormat="1">
      <c r="B397" s="75" t="s">
        <v>1015</v>
      </c>
      <c r="C397" s="76" t="s">
        <v>1016</v>
      </c>
      <c r="H397" s="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AA397" s="101"/>
    </row>
    <row r="398" spans="2:27" s="3" customFormat="1">
      <c r="B398" s="75" t="s">
        <v>1017</v>
      </c>
      <c r="C398" s="76" t="s">
        <v>1018</v>
      </c>
      <c r="H398" s="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AA398" s="101"/>
    </row>
    <row r="399" spans="2:27" s="3" customFormat="1">
      <c r="B399" s="75" t="s">
        <v>1019</v>
      </c>
      <c r="C399" s="76" t="s">
        <v>1020</v>
      </c>
      <c r="H399" s="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AA399" s="101"/>
    </row>
    <row r="400" spans="2:27" s="3" customFormat="1">
      <c r="B400" s="75" t="s">
        <v>1021</v>
      </c>
      <c r="C400" s="76" t="s">
        <v>1022</v>
      </c>
      <c r="H400" s="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AA400" s="101"/>
    </row>
    <row r="401" spans="2:27" s="3" customFormat="1">
      <c r="B401" s="75" t="s">
        <v>1023</v>
      </c>
      <c r="C401" s="76" t="s">
        <v>1024</v>
      </c>
      <c r="H401" s="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AA401" s="101"/>
    </row>
    <row r="402" spans="2:27" s="3" customFormat="1">
      <c r="B402" s="75" t="s">
        <v>1025</v>
      </c>
      <c r="C402" s="76" t="s">
        <v>1026</v>
      </c>
      <c r="H402" s="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AA402" s="101"/>
    </row>
    <row r="403" spans="2:27" s="3" customFormat="1">
      <c r="B403" s="75" t="s">
        <v>1027</v>
      </c>
      <c r="C403" s="76" t="s">
        <v>1028</v>
      </c>
      <c r="H403" s="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AA403" s="101"/>
    </row>
    <row r="404" spans="2:27" s="3" customFormat="1">
      <c r="B404" s="75" t="s">
        <v>1029</v>
      </c>
      <c r="C404" s="76" t="s">
        <v>1030</v>
      </c>
      <c r="H404" s="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AA404" s="101"/>
    </row>
    <row r="405" spans="2:27" s="3" customFormat="1">
      <c r="B405" s="75" t="s">
        <v>1031</v>
      </c>
      <c r="C405" s="76" t="s">
        <v>1032</v>
      </c>
      <c r="H405" s="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AA405" s="101"/>
    </row>
    <row r="406" spans="2:27" s="3" customFormat="1">
      <c r="B406" s="75" t="s">
        <v>1033</v>
      </c>
      <c r="C406" s="76" t="s">
        <v>1034</v>
      </c>
      <c r="H406" s="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AA406" s="101"/>
    </row>
    <row r="407" spans="2:27" s="3" customFormat="1">
      <c r="B407" s="75" t="s">
        <v>1035</v>
      </c>
      <c r="C407" s="76" t="s">
        <v>1036</v>
      </c>
      <c r="H407" s="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AA407" s="101"/>
    </row>
    <row r="408" spans="2:27" s="3" customFormat="1">
      <c r="B408" s="75" t="s">
        <v>1037</v>
      </c>
      <c r="C408" s="76" t="s">
        <v>1038</v>
      </c>
      <c r="H408" s="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AA408" s="101"/>
    </row>
    <row r="409" spans="2:27" s="3" customFormat="1">
      <c r="B409" s="75" t="s">
        <v>1039</v>
      </c>
      <c r="C409" s="76" t="s">
        <v>1040</v>
      </c>
      <c r="H409" s="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AA409" s="101"/>
    </row>
    <row r="410" spans="2:27" s="3" customFormat="1">
      <c r="B410" s="75" t="s">
        <v>1041</v>
      </c>
      <c r="C410" s="76" t="s">
        <v>1042</v>
      </c>
      <c r="H410" s="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AA410" s="101"/>
    </row>
    <row r="411" spans="2:27" s="3" customFormat="1">
      <c r="B411" s="75" t="s">
        <v>1043</v>
      </c>
      <c r="C411" s="76" t="s">
        <v>1044</v>
      </c>
      <c r="H411" s="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AA411" s="101"/>
    </row>
    <row r="412" spans="2:27" s="3" customFormat="1">
      <c r="B412" s="75" t="s">
        <v>1045</v>
      </c>
      <c r="C412" s="76" t="s">
        <v>1046</v>
      </c>
      <c r="H412" s="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AA412" s="101"/>
    </row>
    <row r="413" spans="2:27" s="3" customFormat="1">
      <c r="B413" s="75" t="s">
        <v>1047</v>
      </c>
      <c r="C413" s="76" t="s">
        <v>1048</v>
      </c>
      <c r="H413" s="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AA413" s="101"/>
    </row>
    <row r="414" spans="2:27" s="3" customFormat="1">
      <c r="B414" s="75" t="s">
        <v>1049</v>
      </c>
      <c r="C414" s="76" t="s">
        <v>1050</v>
      </c>
      <c r="H414" s="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AA414" s="101"/>
    </row>
    <row r="415" spans="2:27" s="3" customFormat="1">
      <c r="B415" s="75" t="s">
        <v>1051</v>
      </c>
      <c r="C415" s="76" t="s">
        <v>1052</v>
      </c>
      <c r="H415" s="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AA415" s="101"/>
    </row>
    <row r="416" spans="2:27" s="3" customFormat="1">
      <c r="B416" s="75" t="s">
        <v>1053</v>
      </c>
      <c r="C416" s="76" t="s">
        <v>1054</v>
      </c>
      <c r="H416" s="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AA416" s="101"/>
    </row>
    <row r="417" spans="2:27" s="3" customFormat="1">
      <c r="B417" s="75" t="s">
        <v>1055</v>
      </c>
      <c r="C417" s="76" t="s">
        <v>1056</v>
      </c>
      <c r="H417" s="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AA417" s="101"/>
    </row>
    <row r="418" spans="2:27" s="3" customFormat="1">
      <c r="B418" s="75" t="s">
        <v>1057</v>
      </c>
      <c r="C418" s="76" t="s">
        <v>1058</v>
      </c>
      <c r="H418" s="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AA418" s="101"/>
    </row>
    <row r="419" spans="2:27" s="3" customFormat="1">
      <c r="B419" s="75" t="s">
        <v>1059</v>
      </c>
      <c r="C419" s="76" t="s">
        <v>1060</v>
      </c>
      <c r="H419" s="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AA419" s="101"/>
    </row>
    <row r="420" spans="2:27" s="3" customFormat="1">
      <c r="B420" s="75" t="s">
        <v>1061</v>
      </c>
      <c r="C420" s="76" t="s">
        <v>1062</v>
      </c>
      <c r="H420" s="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AA420" s="101"/>
    </row>
    <row r="421" spans="2:27" s="3" customFormat="1">
      <c r="B421" s="75" t="s">
        <v>1063</v>
      </c>
      <c r="C421" s="76" t="s">
        <v>1064</v>
      </c>
      <c r="H421" s="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AA421" s="101"/>
    </row>
    <row r="422" spans="2:27" s="3" customFormat="1">
      <c r="B422" s="75" t="s">
        <v>1065</v>
      </c>
      <c r="C422" s="76" t="s">
        <v>1066</v>
      </c>
      <c r="H422" s="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AA422" s="101"/>
    </row>
    <row r="423" spans="2:27" s="3" customFormat="1">
      <c r="B423" s="75" t="s">
        <v>1067</v>
      </c>
      <c r="C423" s="76" t="s">
        <v>1068</v>
      </c>
      <c r="H423" s="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AA423" s="101"/>
    </row>
    <row r="424" spans="2:27" s="3" customFormat="1">
      <c r="B424" s="75" t="s">
        <v>1069</v>
      </c>
      <c r="C424" s="76" t="s">
        <v>1070</v>
      </c>
      <c r="H424" s="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AA424" s="101"/>
    </row>
    <row r="425" spans="2:27" s="3" customFormat="1">
      <c r="B425" s="75" t="s">
        <v>1071</v>
      </c>
      <c r="C425" s="76" t="s">
        <v>1072</v>
      </c>
      <c r="H425" s="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AA425" s="101"/>
    </row>
    <row r="426" spans="2:27" s="3" customFormat="1">
      <c r="B426" s="75" t="s">
        <v>1073</v>
      </c>
      <c r="C426" s="76" t="s">
        <v>1074</v>
      </c>
      <c r="H426" s="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AA426" s="101"/>
    </row>
    <row r="427" spans="2:27" s="3" customFormat="1">
      <c r="B427" s="75" t="s">
        <v>1075</v>
      </c>
      <c r="C427" s="76" t="s">
        <v>1076</v>
      </c>
      <c r="H427" s="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AA427" s="101"/>
    </row>
    <row r="428" spans="2:27" s="3" customFormat="1">
      <c r="B428" s="75" t="s">
        <v>1077</v>
      </c>
      <c r="C428" s="76" t="s">
        <v>1078</v>
      </c>
      <c r="H428" s="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AA428" s="101"/>
    </row>
    <row r="429" spans="2:27" s="3" customFormat="1">
      <c r="B429" s="75" t="s">
        <v>1079</v>
      </c>
      <c r="C429" s="76" t="s">
        <v>1080</v>
      </c>
      <c r="H429" s="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AA429" s="101"/>
    </row>
    <row r="430" spans="2:27" s="3" customFormat="1">
      <c r="B430" s="75" t="s">
        <v>1081</v>
      </c>
      <c r="C430" s="76" t="s">
        <v>1082</v>
      </c>
      <c r="H430" s="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AA430" s="101"/>
    </row>
    <row r="431" spans="2:27" s="3" customFormat="1">
      <c r="B431" s="75" t="s">
        <v>1083</v>
      </c>
      <c r="C431" s="76" t="s">
        <v>1084</v>
      </c>
      <c r="H431" s="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AA431" s="101"/>
    </row>
    <row r="432" spans="2:27" s="3" customFormat="1">
      <c r="B432" s="75" t="s">
        <v>1085</v>
      </c>
      <c r="C432" s="76" t="s">
        <v>1086</v>
      </c>
      <c r="H432" s="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AA432" s="101"/>
    </row>
    <row r="433" spans="2:27" s="3" customFormat="1">
      <c r="B433" s="75" t="s">
        <v>1087</v>
      </c>
      <c r="C433" s="76" t="s">
        <v>1088</v>
      </c>
      <c r="H433" s="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AA433" s="101"/>
    </row>
    <row r="434" spans="2:27" s="3" customFormat="1">
      <c r="B434" s="75" t="s">
        <v>1089</v>
      </c>
      <c r="C434" s="76" t="s">
        <v>1090</v>
      </c>
      <c r="H434" s="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AA434" s="101"/>
    </row>
    <row r="435" spans="2:27" s="3" customFormat="1">
      <c r="B435" s="75" t="s">
        <v>1091</v>
      </c>
      <c r="C435" s="76" t="s">
        <v>1092</v>
      </c>
      <c r="H435" s="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AA435" s="101"/>
    </row>
    <row r="436" spans="2:27" s="3" customFormat="1">
      <c r="B436" s="75" t="s">
        <v>1093</v>
      </c>
      <c r="C436" s="76" t="s">
        <v>1094</v>
      </c>
      <c r="H436" s="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AA436" s="101"/>
    </row>
    <row r="437" spans="2:27" s="3" customFormat="1">
      <c r="B437" s="75" t="s">
        <v>1095</v>
      </c>
      <c r="C437" s="76" t="s">
        <v>1096</v>
      </c>
      <c r="H437" s="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AA437" s="101"/>
    </row>
    <row r="438" spans="2:27" s="3" customFormat="1">
      <c r="B438" s="75" t="s">
        <v>1097</v>
      </c>
      <c r="C438" s="76" t="s">
        <v>1098</v>
      </c>
      <c r="H438" s="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AA438" s="101"/>
    </row>
    <row r="439" spans="2:27" s="3" customFormat="1">
      <c r="B439" s="75" t="s">
        <v>1099</v>
      </c>
      <c r="C439" s="76" t="s">
        <v>1100</v>
      </c>
      <c r="H439" s="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AA439" s="101"/>
    </row>
    <row r="440" spans="2:27" s="3" customFormat="1">
      <c r="B440" s="77" t="s">
        <v>1101</v>
      </c>
      <c r="C440" s="76" t="s">
        <v>1102</v>
      </c>
      <c r="H440" s="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AA440" s="101"/>
    </row>
    <row r="441" spans="2:27" s="3" customFormat="1">
      <c r="B441" s="77" t="s">
        <v>1103</v>
      </c>
      <c r="C441" s="76" t="s">
        <v>1104</v>
      </c>
      <c r="H441" s="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AA441" s="101"/>
    </row>
    <row r="442" spans="2:27" s="3" customFormat="1">
      <c r="B442" s="77" t="s">
        <v>1105</v>
      </c>
      <c r="C442" s="76" t="s">
        <v>1106</v>
      </c>
      <c r="H442" s="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AA442" s="101"/>
    </row>
    <row r="443" spans="2:27" s="3" customFormat="1">
      <c r="B443" s="77" t="s">
        <v>1107</v>
      </c>
      <c r="C443" s="76" t="s">
        <v>1108</v>
      </c>
      <c r="H443" s="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AA443" s="101"/>
    </row>
    <row r="444" spans="2:27" s="3" customFormat="1">
      <c r="B444" s="77" t="s">
        <v>1109</v>
      </c>
      <c r="C444" s="76" t="s">
        <v>1110</v>
      </c>
      <c r="H444" s="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AA444" s="101"/>
    </row>
    <row r="445" spans="2:27" s="3" customFormat="1">
      <c r="B445" s="75" t="s">
        <v>1111</v>
      </c>
      <c r="C445" s="76" t="s">
        <v>1112</v>
      </c>
      <c r="H445" s="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AA445" s="101"/>
    </row>
    <row r="446" spans="2:27" s="3" customFormat="1">
      <c r="B446" s="77" t="s">
        <v>1113</v>
      </c>
      <c r="C446" s="76" t="s">
        <v>1114</v>
      </c>
      <c r="H446" s="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AA446" s="101"/>
    </row>
    <row r="447" spans="2:27" s="3" customFormat="1">
      <c r="B447" s="75" t="s">
        <v>1115</v>
      </c>
      <c r="C447" s="76" t="s">
        <v>1116</v>
      </c>
      <c r="H447" s="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AA447" s="101"/>
    </row>
    <row r="448" spans="2:27" s="3" customFormat="1">
      <c r="B448" s="75" t="s">
        <v>1117</v>
      </c>
      <c r="C448" s="76" t="s">
        <v>1118</v>
      </c>
      <c r="H448" s="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AA448" s="101"/>
    </row>
    <row r="449" spans="2:27" s="3" customFormat="1">
      <c r="B449" s="75" t="s">
        <v>1119</v>
      </c>
      <c r="C449" s="76" t="s">
        <v>1120</v>
      </c>
      <c r="H449" s="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AA449" s="101"/>
    </row>
    <row r="450" spans="2:27" s="3" customFormat="1">
      <c r="B450" s="75" t="s">
        <v>1121</v>
      </c>
      <c r="C450" s="76" t="s">
        <v>1122</v>
      </c>
      <c r="H450" s="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AA450" s="101"/>
    </row>
    <row r="451" spans="2:27" s="3" customFormat="1">
      <c r="B451" s="75" t="s">
        <v>1123</v>
      </c>
      <c r="C451" s="76" t="s">
        <v>1124</v>
      </c>
      <c r="H451" s="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AA451" s="101"/>
    </row>
    <row r="452" spans="2:27" s="3" customFormat="1">
      <c r="B452" s="75" t="s">
        <v>1125</v>
      </c>
      <c r="C452" s="76" t="s">
        <v>1126</v>
      </c>
      <c r="H452" s="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AA452" s="101"/>
    </row>
    <row r="453" spans="2:27" s="3" customFormat="1">
      <c r="B453" s="75" t="s">
        <v>1127</v>
      </c>
      <c r="C453" s="76" t="s">
        <v>1128</v>
      </c>
      <c r="H453" s="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AA453" s="101"/>
    </row>
    <row r="454" spans="2:27" s="3" customFormat="1">
      <c r="B454" s="75" t="s">
        <v>1129</v>
      </c>
      <c r="C454" s="76" t="s">
        <v>1130</v>
      </c>
      <c r="H454" s="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AA454" s="101"/>
    </row>
    <row r="455" spans="2:27" s="3" customFormat="1">
      <c r="B455" s="75" t="s">
        <v>1131</v>
      </c>
      <c r="C455" s="76" t="s">
        <v>1132</v>
      </c>
      <c r="H455" s="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AA455" s="101"/>
    </row>
    <row r="456" spans="2:27" s="3" customFormat="1">
      <c r="B456" s="75" t="s">
        <v>1133</v>
      </c>
      <c r="C456" s="76" t="s">
        <v>1134</v>
      </c>
      <c r="H456" s="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AA456" s="101"/>
    </row>
    <row r="457" spans="2:27" s="3" customFormat="1">
      <c r="B457" s="75" t="s">
        <v>1135</v>
      </c>
      <c r="C457" s="76" t="s">
        <v>1136</v>
      </c>
      <c r="H457" s="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AA457" s="101"/>
    </row>
    <row r="458" spans="2:27" s="3" customFormat="1">
      <c r="B458" s="75" t="s">
        <v>1137</v>
      </c>
      <c r="C458" s="76" t="s">
        <v>1138</v>
      </c>
      <c r="H458" s="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AA458" s="101"/>
    </row>
    <row r="459" spans="2:27" s="3" customFormat="1">
      <c r="B459" s="75" t="s">
        <v>1139</v>
      </c>
      <c r="C459" s="76" t="s">
        <v>1140</v>
      </c>
      <c r="H459" s="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AA459" s="101"/>
    </row>
    <row r="460" spans="2:27" s="3" customFormat="1">
      <c r="B460" s="75" t="s">
        <v>1141</v>
      </c>
      <c r="C460" s="76" t="s">
        <v>1142</v>
      </c>
      <c r="H460" s="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AA460" s="101"/>
    </row>
    <row r="461" spans="2:27" s="3" customFormat="1">
      <c r="B461" s="75" t="s">
        <v>1143</v>
      </c>
      <c r="C461" s="76" t="s">
        <v>1144</v>
      </c>
      <c r="H461" s="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AA461" s="101"/>
    </row>
    <row r="462" spans="2:27" s="3" customFormat="1">
      <c r="B462" s="75" t="s">
        <v>1145</v>
      </c>
      <c r="C462" s="76" t="s">
        <v>1146</v>
      </c>
      <c r="H462" s="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AA462" s="101"/>
    </row>
    <row r="463" spans="2:27" s="3" customFormat="1">
      <c r="B463" s="75" t="s">
        <v>1147</v>
      </c>
      <c r="C463" s="76" t="s">
        <v>1148</v>
      </c>
      <c r="H463" s="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AA463" s="101"/>
    </row>
    <row r="464" spans="2:27" s="3" customFormat="1">
      <c r="B464" s="75" t="s">
        <v>1149</v>
      </c>
      <c r="C464" s="76" t="s">
        <v>1150</v>
      </c>
      <c r="H464" s="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AA464" s="101"/>
    </row>
    <row r="465" spans="2:27" s="3" customFormat="1">
      <c r="B465" s="75" t="s">
        <v>1151</v>
      </c>
      <c r="C465" s="76" t="s">
        <v>1152</v>
      </c>
      <c r="H465" s="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AA465" s="101"/>
    </row>
    <row r="466" spans="2:27" s="3" customFormat="1">
      <c r="B466" s="75" t="s">
        <v>1153</v>
      </c>
      <c r="C466" s="76" t="s">
        <v>1154</v>
      </c>
      <c r="H466" s="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AA466" s="101"/>
    </row>
    <row r="467" spans="2:27" s="3" customFormat="1">
      <c r="B467" s="75" t="s">
        <v>1155</v>
      </c>
      <c r="C467" s="76" t="s">
        <v>1156</v>
      </c>
      <c r="H467" s="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AA467" s="101"/>
    </row>
    <row r="468" spans="2:27" s="3" customFormat="1">
      <c r="B468" s="75" t="s">
        <v>1157</v>
      </c>
      <c r="C468" s="76" t="s">
        <v>1158</v>
      </c>
      <c r="H468" s="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AA468" s="101"/>
    </row>
    <row r="469" spans="2:27" s="3" customFormat="1">
      <c r="B469" s="75" t="s">
        <v>1159</v>
      </c>
      <c r="C469" s="76" t="s">
        <v>1160</v>
      </c>
      <c r="H469" s="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AA469" s="101"/>
    </row>
    <row r="470" spans="2:27" s="3" customFormat="1">
      <c r="B470" s="75" t="s">
        <v>1161</v>
      </c>
      <c r="C470" s="76" t="s">
        <v>1162</v>
      </c>
      <c r="H470" s="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AA470" s="101"/>
    </row>
    <row r="471" spans="2:27" s="3" customFormat="1">
      <c r="B471" s="75" t="s">
        <v>1163</v>
      </c>
      <c r="C471" s="76" t="s">
        <v>1164</v>
      </c>
      <c r="H471" s="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AA471" s="101"/>
    </row>
    <row r="472" spans="2:27" s="3" customFormat="1">
      <c r="B472" s="75" t="s">
        <v>1165</v>
      </c>
      <c r="C472" s="76" t="s">
        <v>1166</v>
      </c>
      <c r="H472" s="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AA472" s="101"/>
    </row>
    <row r="473" spans="2:27" s="3" customFormat="1">
      <c r="B473" s="75" t="s">
        <v>1167</v>
      </c>
      <c r="C473" s="76" t="s">
        <v>1168</v>
      </c>
      <c r="H473" s="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AA473" s="101"/>
    </row>
    <row r="474" spans="2:27" s="3" customFormat="1">
      <c r="B474" s="75" t="s">
        <v>1169</v>
      </c>
      <c r="C474" s="76" t="s">
        <v>1170</v>
      </c>
      <c r="H474" s="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AA474" s="101"/>
    </row>
    <row r="475" spans="2:27" s="3" customFormat="1">
      <c r="B475" s="75" t="s">
        <v>1171</v>
      </c>
      <c r="C475" s="76" t="s">
        <v>1172</v>
      </c>
      <c r="H475" s="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AA475" s="101"/>
    </row>
    <row r="476" spans="2:27" s="3" customFormat="1">
      <c r="B476" s="75" t="s">
        <v>1173</v>
      </c>
      <c r="C476" s="76" t="s">
        <v>1174</v>
      </c>
      <c r="H476" s="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AA476" s="101"/>
    </row>
    <row r="477" spans="2:27" s="3" customFormat="1">
      <c r="B477" s="75" t="s">
        <v>1175</v>
      </c>
      <c r="C477" s="76" t="s">
        <v>1176</v>
      </c>
      <c r="H477" s="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AA477" s="101"/>
    </row>
    <row r="478" spans="2:27" s="3" customFormat="1">
      <c r="B478" s="75" t="s">
        <v>1177</v>
      </c>
      <c r="C478" s="76" t="s">
        <v>1178</v>
      </c>
      <c r="H478" s="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AA478" s="101"/>
    </row>
    <row r="479" spans="2:27" s="3" customFormat="1">
      <c r="B479" s="75" t="s">
        <v>1179</v>
      </c>
      <c r="C479" s="76" t="s">
        <v>1180</v>
      </c>
      <c r="H479" s="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AA479" s="101"/>
    </row>
    <row r="480" spans="2:27" s="3" customFormat="1">
      <c r="B480" s="75" t="s">
        <v>1181</v>
      </c>
      <c r="C480" s="76" t="s">
        <v>1182</v>
      </c>
      <c r="H480" s="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AA480" s="101"/>
    </row>
    <row r="481" spans="2:27" s="3" customFormat="1">
      <c r="B481" s="75" t="s">
        <v>1183</v>
      </c>
      <c r="C481" s="76" t="s">
        <v>1184</v>
      </c>
      <c r="H481" s="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AA481" s="101"/>
    </row>
    <row r="482" spans="2:27" s="3" customFormat="1">
      <c r="B482" s="75" t="s">
        <v>1185</v>
      </c>
      <c r="C482" s="76" t="s">
        <v>1186</v>
      </c>
      <c r="H482" s="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AA482" s="101"/>
    </row>
    <row r="483" spans="2:27" s="3" customFormat="1">
      <c r="B483" s="75" t="s">
        <v>1187</v>
      </c>
      <c r="C483" s="76" t="s">
        <v>1188</v>
      </c>
      <c r="H483" s="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AA483" s="101"/>
    </row>
    <row r="484" spans="2:27" s="3" customFormat="1">
      <c r="B484" s="75" t="s">
        <v>1189</v>
      </c>
      <c r="C484" s="76" t="s">
        <v>1190</v>
      </c>
      <c r="H484" s="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AA484" s="101"/>
    </row>
    <row r="485" spans="2:27" s="3" customFormat="1">
      <c r="B485" s="75" t="s">
        <v>1191</v>
      </c>
      <c r="C485" s="76" t="s">
        <v>1192</v>
      </c>
      <c r="H485" s="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AA485" s="101"/>
    </row>
    <row r="486" spans="2:27" s="3" customFormat="1">
      <c r="B486" s="75" t="s">
        <v>1193</v>
      </c>
      <c r="C486" s="76" t="s">
        <v>1194</v>
      </c>
      <c r="H486" s="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AA486" s="101"/>
    </row>
    <row r="487" spans="2:27" s="3" customFormat="1">
      <c r="B487" s="75" t="s">
        <v>1195</v>
      </c>
      <c r="C487" s="76" t="s">
        <v>1196</v>
      </c>
      <c r="H487" s="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AA487" s="101"/>
    </row>
    <row r="488" spans="2:27" s="3" customFormat="1">
      <c r="B488" s="75" t="s">
        <v>1197</v>
      </c>
      <c r="C488" s="76" t="s">
        <v>1198</v>
      </c>
      <c r="H488" s="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AA488" s="101"/>
    </row>
    <row r="489" spans="2:27" s="3" customFormat="1">
      <c r="B489" s="75" t="s">
        <v>1199</v>
      </c>
      <c r="C489" s="76" t="s">
        <v>1200</v>
      </c>
      <c r="H489" s="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AA489" s="101"/>
    </row>
    <row r="490" spans="2:27" s="3" customFormat="1">
      <c r="B490" s="75" t="s">
        <v>1201</v>
      </c>
      <c r="C490" s="76" t="s">
        <v>1202</v>
      </c>
      <c r="H490" s="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AA490" s="101"/>
    </row>
    <row r="491" spans="2:27" s="3" customFormat="1">
      <c r="B491" s="75" t="s">
        <v>1203</v>
      </c>
      <c r="C491" s="76" t="s">
        <v>1204</v>
      </c>
      <c r="H491" s="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AA491" s="101"/>
    </row>
    <row r="492" spans="2:27" s="3" customFormat="1">
      <c r="B492" s="75" t="s">
        <v>1205</v>
      </c>
      <c r="C492" s="76" t="s">
        <v>1206</v>
      </c>
      <c r="H492" s="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AA492" s="101"/>
    </row>
    <row r="493" spans="2:27" s="3" customFormat="1">
      <c r="B493" s="75" t="s">
        <v>1207</v>
      </c>
      <c r="C493" s="76" t="s">
        <v>1208</v>
      </c>
      <c r="H493" s="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AA493" s="101"/>
    </row>
    <row r="494" spans="2:27" s="3" customFormat="1">
      <c r="B494" s="75" t="s">
        <v>1209</v>
      </c>
      <c r="C494" s="76" t="s">
        <v>1210</v>
      </c>
      <c r="H494" s="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AA494" s="101"/>
    </row>
    <row r="495" spans="2:27" s="3" customFormat="1">
      <c r="B495" s="75" t="s">
        <v>1211</v>
      </c>
      <c r="C495" s="76" t="s">
        <v>1212</v>
      </c>
      <c r="H495" s="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AA495" s="101"/>
    </row>
    <row r="496" spans="2:27" s="3" customFormat="1">
      <c r="B496" s="75" t="s">
        <v>1213</v>
      </c>
      <c r="C496" s="76" t="s">
        <v>1214</v>
      </c>
      <c r="H496" s="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AA496" s="101"/>
    </row>
    <row r="497" spans="2:27" s="3" customFormat="1">
      <c r="B497" s="75" t="s">
        <v>1215</v>
      </c>
      <c r="C497" s="76" t="s">
        <v>1214</v>
      </c>
      <c r="H497" s="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AA497" s="101"/>
    </row>
    <row r="498" spans="2:27" s="3" customFormat="1">
      <c r="B498" s="75" t="s">
        <v>1216</v>
      </c>
      <c r="C498" s="76" t="s">
        <v>1217</v>
      </c>
      <c r="H498" s="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AA498" s="101"/>
    </row>
    <row r="499" spans="2:27" s="3" customFormat="1">
      <c r="B499" s="75" t="s">
        <v>1218</v>
      </c>
      <c r="C499" s="76" t="s">
        <v>1219</v>
      </c>
      <c r="H499" s="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AA499" s="101"/>
    </row>
    <row r="500" spans="2:27" s="3" customFormat="1">
      <c r="B500" s="75" t="s">
        <v>1220</v>
      </c>
      <c r="C500" s="76" t="s">
        <v>1221</v>
      </c>
      <c r="H500" s="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AA500" s="101"/>
    </row>
    <row r="501" spans="2:27" s="3" customFormat="1">
      <c r="B501" s="75" t="s">
        <v>1222</v>
      </c>
      <c r="C501" s="76" t="s">
        <v>1223</v>
      </c>
      <c r="H501" s="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AA501" s="101"/>
    </row>
    <row r="502" spans="2:27" s="3" customFormat="1">
      <c r="B502" s="75" t="s">
        <v>1224</v>
      </c>
      <c r="C502" s="76" t="s">
        <v>1225</v>
      </c>
      <c r="H502" s="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AA502" s="101"/>
    </row>
    <row r="503" spans="2:27" s="3" customFormat="1">
      <c r="B503" s="75" t="s">
        <v>1226</v>
      </c>
      <c r="C503" s="76" t="s">
        <v>1227</v>
      </c>
      <c r="H503" s="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AA503" s="101"/>
    </row>
    <row r="504" spans="2:27" s="3" customFormat="1">
      <c r="B504" s="75" t="s">
        <v>1228</v>
      </c>
      <c r="C504" s="76" t="s">
        <v>1229</v>
      </c>
      <c r="H504" s="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AA504" s="101"/>
    </row>
    <row r="505" spans="2:27" s="3" customFormat="1">
      <c r="B505" s="75" t="s">
        <v>1230</v>
      </c>
      <c r="C505" s="76" t="s">
        <v>1231</v>
      </c>
      <c r="H505" s="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AA505" s="101"/>
    </row>
    <row r="506" spans="2:27" s="3" customFormat="1">
      <c r="B506" s="75" t="s">
        <v>1232</v>
      </c>
      <c r="C506" s="76" t="s">
        <v>1233</v>
      </c>
      <c r="H506" s="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AA506" s="101"/>
    </row>
    <row r="507" spans="2:27" s="3" customFormat="1">
      <c r="B507" s="75" t="s">
        <v>1234</v>
      </c>
      <c r="C507" s="76" t="s">
        <v>1235</v>
      </c>
      <c r="H507" s="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AA507" s="101"/>
    </row>
    <row r="508" spans="2:27" s="3" customFormat="1">
      <c r="B508" s="75" t="s">
        <v>1236</v>
      </c>
      <c r="C508" s="76" t="s">
        <v>1237</v>
      </c>
      <c r="H508" s="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AA508" s="101"/>
    </row>
    <row r="509" spans="2:27" s="3" customFormat="1">
      <c r="B509" s="75" t="s">
        <v>1238</v>
      </c>
      <c r="C509" s="76" t="s">
        <v>1239</v>
      </c>
      <c r="H509" s="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AA509" s="101"/>
    </row>
    <row r="510" spans="2:27" s="3" customFormat="1">
      <c r="B510" s="75" t="s">
        <v>1240</v>
      </c>
      <c r="C510" s="76" t="s">
        <v>1241</v>
      </c>
      <c r="H510" s="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AA510" s="101"/>
    </row>
    <row r="511" spans="2:27" s="3" customFormat="1">
      <c r="B511" s="75" t="s">
        <v>1242</v>
      </c>
      <c r="C511" s="76" t="s">
        <v>1243</v>
      </c>
      <c r="H511" s="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AA511" s="101"/>
    </row>
    <row r="512" spans="2:27" s="3" customFormat="1">
      <c r="B512" s="75" t="s">
        <v>1244</v>
      </c>
      <c r="C512" s="76" t="s">
        <v>1245</v>
      </c>
      <c r="H512" s="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AA512" s="101"/>
    </row>
    <row r="513" spans="2:27" s="3" customFormat="1">
      <c r="B513" s="75" t="s">
        <v>1246</v>
      </c>
      <c r="C513" s="76" t="s">
        <v>1247</v>
      </c>
      <c r="H513" s="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AA513" s="101"/>
    </row>
    <row r="514" spans="2:27" s="3" customFormat="1">
      <c r="B514" s="75" t="s">
        <v>1248</v>
      </c>
      <c r="C514" s="76" t="s">
        <v>1249</v>
      </c>
      <c r="H514" s="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AA514" s="101"/>
    </row>
    <row r="515" spans="2:27" s="3" customFormat="1">
      <c r="B515" s="75" t="s">
        <v>1250</v>
      </c>
      <c r="C515" s="76" t="s">
        <v>1251</v>
      </c>
      <c r="H515" s="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AA515" s="101"/>
    </row>
    <row r="516" spans="2:27" s="3" customFormat="1">
      <c r="B516" s="75" t="s">
        <v>1252</v>
      </c>
      <c r="C516" s="76" t="s">
        <v>1253</v>
      </c>
      <c r="H516" s="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AA516" s="101"/>
    </row>
    <row r="517" spans="2:27" s="3" customFormat="1">
      <c r="B517" s="75" t="s">
        <v>1254</v>
      </c>
      <c r="C517" s="76" t="s">
        <v>1255</v>
      </c>
      <c r="H517" s="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AA517" s="101"/>
    </row>
    <row r="518" spans="2:27" s="3" customFormat="1">
      <c r="B518" s="75" t="s">
        <v>1256</v>
      </c>
      <c r="C518" s="76" t="s">
        <v>1257</v>
      </c>
      <c r="H518" s="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AA518" s="101"/>
    </row>
    <row r="519" spans="2:27" s="3" customFormat="1">
      <c r="B519" s="75" t="s">
        <v>1258</v>
      </c>
      <c r="C519" s="76" t="s">
        <v>1259</v>
      </c>
      <c r="H519" s="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AA519" s="101"/>
    </row>
    <row r="520" spans="2:27" s="3" customFormat="1">
      <c r="B520" s="75" t="s">
        <v>1260</v>
      </c>
      <c r="C520" s="76" t="s">
        <v>1261</v>
      </c>
      <c r="H520" s="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AA520" s="101"/>
    </row>
    <row r="521" spans="2:27" s="3" customFormat="1">
      <c r="B521" s="75" t="s">
        <v>1262</v>
      </c>
      <c r="C521" s="76" t="s">
        <v>1263</v>
      </c>
      <c r="H521" s="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AA521" s="101"/>
    </row>
    <row r="522" spans="2:27" s="3" customFormat="1">
      <c r="B522" s="75" t="s">
        <v>1264</v>
      </c>
      <c r="C522" s="76" t="s">
        <v>1265</v>
      </c>
      <c r="H522" s="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AA522" s="101"/>
    </row>
    <row r="523" spans="2:27" s="3" customFormat="1">
      <c r="B523" s="75" t="s">
        <v>1266</v>
      </c>
      <c r="C523" s="76" t="s">
        <v>1267</v>
      </c>
      <c r="H523" s="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AA523" s="101"/>
    </row>
    <row r="524" spans="2:27" s="3" customFormat="1">
      <c r="B524" s="75" t="s">
        <v>1268</v>
      </c>
      <c r="C524" s="76" t="s">
        <v>1269</v>
      </c>
      <c r="H524" s="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AA524" s="101"/>
    </row>
    <row r="525" spans="2:27" s="3" customFormat="1">
      <c r="B525" s="75" t="s">
        <v>1270</v>
      </c>
      <c r="C525" s="76" t="s">
        <v>1271</v>
      </c>
      <c r="H525" s="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AA525" s="101"/>
    </row>
    <row r="526" spans="2:27" s="3" customFormat="1">
      <c r="B526" s="75" t="s">
        <v>1272</v>
      </c>
      <c r="C526" s="76" t="s">
        <v>1273</v>
      </c>
      <c r="H526" s="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AA526" s="101"/>
    </row>
    <row r="527" spans="2:27" s="3" customFormat="1">
      <c r="B527" s="75" t="s">
        <v>1274</v>
      </c>
      <c r="C527" s="76" t="s">
        <v>1275</v>
      </c>
      <c r="H527" s="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AA527" s="101"/>
    </row>
    <row r="528" spans="2:27" s="3" customFormat="1">
      <c r="B528" s="75" t="s">
        <v>1276</v>
      </c>
      <c r="C528" s="76" t="s">
        <v>1277</v>
      </c>
      <c r="H528" s="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AA528" s="101"/>
    </row>
    <row r="529" spans="2:27" s="3" customFormat="1">
      <c r="B529" s="75" t="s">
        <v>1278</v>
      </c>
      <c r="C529" s="76" t="s">
        <v>1279</v>
      </c>
      <c r="H529" s="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AA529" s="101"/>
    </row>
    <row r="530" spans="2:27" s="3" customFormat="1">
      <c r="B530" s="75" t="s">
        <v>1280</v>
      </c>
      <c r="C530" s="76" t="s">
        <v>1281</v>
      </c>
      <c r="H530" s="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AA530" s="101"/>
    </row>
    <row r="531" spans="2:27" s="3" customFormat="1">
      <c r="B531" s="75" t="s">
        <v>1282</v>
      </c>
      <c r="C531" s="76" t="s">
        <v>1283</v>
      </c>
      <c r="H531" s="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AA531" s="101"/>
    </row>
    <row r="532" spans="2:27" s="3" customFormat="1">
      <c r="B532" s="75" t="s">
        <v>1284</v>
      </c>
      <c r="C532" s="76" t="s">
        <v>1285</v>
      </c>
      <c r="H532" s="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AA532" s="101"/>
    </row>
    <row r="533" spans="2:27" s="3" customFormat="1">
      <c r="B533" s="75" t="s">
        <v>1286</v>
      </c>
      <c r="C533" s="76" t="s">
        <v>1287</v>
      </c>
      <c r="H533" s="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AA533" s="101"/>
    </row>
    <row r="534" spans="2:27" s="3" customFormat="1">
      <c r="B534" s="75" t="s">
        <v>1288</v>
      </c>
      <c r="C534" s="76" t="s">
        <v>1289</v>
      </c>
      <c r="H534" s="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AA534" s="101"/>
    </row>
    <row r="535" spans="2:27" s="3" customFormat="1">
      <c r="B535" s="75" t="s">
        <v>1290</v>
      </c>
      <c r="C535" s="76" t="s">
        <v>1291</v>
      </c>
      <c r="H535" s="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AA535" s="101"/>
    </row>
    <row r="536" spans="2:27" s="3" customFormat="1">
      <c r="B536" s="75" t="s">
        <v>1292</v>
      </c>
      <c r="C536" s="76" t="s">
        <v>1293</v>
      </c>
      <c r="H536" s="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AA536" s="101"/>
    </row>
    <row r="537" spans="2:27" s="3" customFormat="1">
      <c r="B537" s="75" t="s">
        <v>1294</v>
      </c>
      <c r="C537" s="76" t="s">
        <v>1295</v>
      </c>
      <c r="H537" s="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AA537" s="101"/>
    </row>
    <row r="538" spans="2:27" s="3" customFormat="1">
      <c r="B538" s="75" t="s">
        <v>1296</v>
      </c>
      <c r="C538" s="76" t="s">
        <v>1297</v>
      </c>
      <c r="H538" s="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AA538" s="101"/>
    </row>
    <row r="539" spans="2:27" s="3" customFormat="1">
      <c r="B539" s="75" t="s">
        <v>1298</v>
      </c>
      <c r="C539" s="76" t="s">
        <v>1299</v>
      </c>
      <c r="H539" s="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AA539" s="101"/>
    </row>
    <row r="540" spans="2:27" s="3" customFormat="1">
      <c r="B540" s="75" t="s">
        <v>1300</v>
      </c>
      <c r="C540" s="76" t="s">
        <v>1301</v>
      </c>
      <c r="H540" s="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AA540" s="101"/>
    </row>
    <row r="541" spans="2:27" s="3" customFormat="1">
      <c r="B541" s="75" t="s">
        <v>1302</v>
      </c>
      <c r="C541" s="76" t="s">
        <v>1303</v>
      </c>
      <c r="H541" s="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AA541" s="101"/>
    </row>
    <row r="542" spans="2:27" s="3" customFormat="1">
      <c r="B542" s="75" t="s">
        <v>1304</v>
      </c>
      <c r="C542" s="76" t="s">
        <v>1305</v>
      </c>
      <c r="H542" s="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AA542" s="101"/>
    </row>
    <row r="543" spans="2:27" s="3" customFormat="1">
      <c r="B543" s="75" t="s">
        <v>1306</v>
      </c>
      <c r="C543" s="76" t="s">
        <v>1307</v>
      </c>
      <c r="H543" s="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AA543" s="101"/>
    </row>
    <row r="544" spans="2:27" s="3" customFormat="1">
      <c r="B544" s="75" t="s">
        <v>1308</v>
      </c>
      <c r="C544" s="76" t="s">
        <v>1309</v>
      </c>
      <c r="H544" s="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AA544" s="101"/>
    </row>
    <row r="545" spans="2:27" s="3" customFormat="1">
      <c r="B545" s="75" t="s">
        <v>1310</v>
      </c>
      <c r="C545" s="76" t="s">
        <v>1311</v>
      </c>
      <c r="H545" s="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AA545" s="101"/>
    </row>
    <row r="546" spans="2:27" s="3" customFormat="1">
      <c r="B546" s="75" t="s">
        <v>1312</v>
      </c>
      <c r="C546" s="76" t="s">
        <v>1313</v>
      </c>
      <c r="H546" s="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AA546" s="101"/>
    </row>
    <row r="547" spans="2:27" s="3" customFormat="1">
      <c r="B547" s="75" t="s">
        <v>1314</v>
      </c>
      <c r="C547" s="76" t="s">
        <v>1315</v>
      </c>
      <c r="H547" s="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AA547" s="101"/>
    </row>
    <row r="548" spans="2:27" s="3" customFormat="1">
      <c r="B548" s="75" t="s">
        <v>1316</v>
      </c>
      <c r="C548" s="76" t="s">
        <v>1317</v>
      </c>
      <c r="H548" s="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AA548" s="101"/>
    </row>
    <row r="549" spans="2:27" s="3" customFormat="1">
      <c r="B549" s="75" t="s">
        <v>1318</v>
      </c>
      <c r="C549" s="76" t="s">
        <v>1319</v>
      </c>
      <c r="H549" s="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AA549" s="101"/>
    </row>
    <row r="550" spans="2:27" s="3" customFormat="1">
      <c r="B550" s="75" t="s">
        <v>1320</v>
      </c>
      <c r="C550" s="76" t="s">
        <v>1321</v>
      </c>
      <c r="H550" s="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AA550" s="101"/>
    </row>
    <row r="551" spans="2:27" s="3" customFormat="1">
      <c r="B551" s="75" t="s">
        <v>1322</v>
      </c>
      <c r="C551" s="76" t="s">
        <v>1323</v>
      </c>
      <c r="H551" s="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AA551" s="101"/>
    </row>
    <row r="552" spans="2:27" s="3" customFormat="1">
      <c r="B552" s="75" t="s">
        <v>1324</v>
      </c>
      <c r="C552" s="76" t="s">
        <v>1325</v>
      </c>
      <c r="H552" s="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AA552" s="101"/>
    </row>
    <row r="553" spans="2:27" s="3" customFormat="1">
      <c r="B553" s="75" t="s">
        <v>1326</v>
      </c>
      <c r="C553" s="76" t="s">
        <v>1327</v>
      </c>
      <c r="H553" s="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AA553" s="101"/>
    </row>
    <row r="554" spans="2:27" s="3" customFormat="1">
      <c r="B554" s="75" t="s">
        <v>1328</v>
      </c>
      <c r="C554" s="76" t="s">
        <v>1329</v>
      </c>
      <c r="H554" s="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AA554" s="101"/>
    </row>
    <row r="555" spans="2:27" s="3" customFormat="1">
      <c r="B555" s="75" t="s">
        <v>1330</v>
      </c>
      <c r="C555" s="76" t="s">
        <v>1331</v>
      </c>
      <c r="H555" s="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AA555" s="101"/>
    </row>
    <row r="556" spans="2:27" s="3" customFormat="1">
      <c r="B556" s="75" t="s">
        <v>1332</v>
      </c>
      <c r="C556" s="76" t="s">
        <v>950</v>
      </c>
      <c r="H556" s="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AA556" s="101"/>
    </row>
    <row r="557" spans="2:27" s="3" customFormat="1">
      <c r="B557" s="75" t="s">
        <v>1333</v>
      </c>
      <c r="C557" s="76" t="s">
        <v>1334</v>
      </c>
      <c r="H557" s="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AA557" s="101"/>
    </row>
    <row r="558" spans="2:27" s="3" customFormat="1">
      <c r="B558" s="75" t="s">
        <v>1335</v>
      </c>
      <c r="C558" s="76" t="s">
        <v>1336</v>
      </c>
      <c r="H558" s="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AA558" s="101"/>
    </row>
    <row r="559" spans="2:27" s="3" customFormat="1">
      <c r="B559" s="75" t="s">
        <v>1337</v>
      </c>
      <c r="C559" s="76" t="s">
        <v>1338</v>
      </c>
      <c r="H559" s="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AA559" s="101"/>
    </row>
    <row r="560" spans="2:27" s="3" customFormat="1">
      <c r="B560" s="75" t="s">
        <v>1339</v>
      </c>
      <c r="C560" s="76" t="s">
        <v>1340</v>
      </c>
      <c r="H560" s="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AA560" s="101"/>
    </row>
    <row r="561" spans="2:27" s="3" customFormat="1">
      <c r="B561" s="75" t="s">
        <v>1341</v>
      </c>
      <c r="C561" s="76" t="s">
        <v>1342</v>
      </c>
      <c r="H561" s="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AA561" s="101"/>
    </row>
    <row r="562" spans="2:27" s="3" customFormat="1">
      <c r="B562" s="75" t="s">
        <v>1343</v>
      </c>
      <c r="C562" s="76" t="s">
        <v>1344</v>
      </c>
      <c r="H562" s="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AA562" s="101"/>
    </row>
    <row r="563" spans="2:27" s="3" customFormat="1">
      <c r="B563" s="75" t="s">
        <v>1345</v>
      </c>
      <c r="C563" s="76" t="s">
        <v>1346</v>
      </c>
      <c r="H563" s="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AA563" s="101"/>
    </row>
    <row r="564" spans="2:27" s="3" customFormat="1">
      <c r="B564" s="75" t="s">
        <v>1347</v>
      </c>
      <c r="C564" s="76" t="s">
        <v>1348</v>
      </c>
      <c r="H564" s="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AA564" s="101"/>
    </row>
    <row r="565" spans="2:27" s="3" customFormat="1">
      <c r="B565" s="75" t="s">
        <v>1349</v>
      </c>
      <c r="C565" s="76" t="s">
        <v>1350</v>
      </c>
      <c r="H565" s="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AA565" s="101"/>
    </row>
    <row r="566" spans="2:27" s="3" customFormat="1">
      <c r="B566" s="75" t="s">
        <v>1351</v>
      </c>
      <c r="C566" s="76" t="s">
        <v>1352</v>
      </c>
      <c r="H566" s="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AA566" s="101"/>
    </row>
    <row r="567" spans="2:27" s="3" customFormat="1">
      <c r="B567" s="75" t="s">
        <v>1353</v>
      </c>
      <c r="C567" s="76" t="s">
        <v>1354</v>
      </c>
      <c r="H567" s="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AA567" s="101"/>
    </row>
    <row r="568" spans="2:27" s="3" customFormat="1">
      <c r="B568" s="75" t="s">
        <v>1355</v>
      </c>
      <c r="C568" s="76" t="s">
        <v>1356</v>
      </c>
      <c r="H568" s="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AA568" s="101"/>
    </row>
    <row r="569" spans="2:27" s="3" customFormat="1">
      <c r="B569" s="75" t="s">
        <v>1357</v>
      </c>
      <c r="C569" s="76" t="s">
        <v>1358</v>
      </c>
      <c r="H569" s="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AA569" s="101"/>
    </row>
    <row r="570" spans="2:27" s="3" customFormat="1">
      <c r="B570" s="75" t="s">
        <v>1359</v>
      </c>
      <c r="C570" s="76" t="s">
        <v>1360</v>
      </c>
      <c r="H570" s="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AA570" s="101"/>
    </row>
    <row r="571" spans="2:27" s="3" customFormat="1">
      <c r="B571" s="75" t="s">
        <v>1361</v>
      </c>
      <c r="C571" s="76" t="s">
        <v>1362</v>
      </c>
      <c r="H571" s="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AA571" s="101"/>
    </row>
    <row r="572" spans="2:27" s="3" customFormat="1">
      <c r="B572" s="75" t="s">
        <v>1363</v>
      </c>
      <c r="C572" s="76" t="s">
        <v>1364</v>
      </c>
      <c r="H572" s="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AA572" s="101"/>
    </row>
    <row r="573" spans="2:27" s="3" customFormat="1">
      <c r="B573" s="75" t="s">
        <v>1365</v>
      </c>
      <c r="C573" s="76" t="s">
        <v>1366</v>
      </c>
      <c r="H573" s="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AA573" s="101"/>
    </row>
    <row r="574" spans="2:27" s="3" customFormat="1">
      <c r="B574" s="75" t="s">
        <v>1367</v>
      </c>
      <c r="C574" s="76" t="s">
        <v>1368</v>
      </c>
      <c r="H574" s="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AA574" s="101"/>
    </row>
    <row r="575" spans="2:27" s="3" customFormat="1">
      <c r="B575" s="75" t="s">
        <v>1369</v>
      </c>
      <c r="C575" s="76" t="s">
        <v>1370</v>
      </c>
      <c r="H575" s="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AA575" s="101"/>
    </row>
    <row r="576" spans="2:27" s="3" customFormat="1">
      <c r="B576" s="75" t="s">
        <v>1371</v>
      </c>
      <c r="C576" s="76" t="s">
        <v>1372</v>
      </c>
      <c r="H576" s="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AA576" s="101"/>
    </row>
    <row r="577" spans="2:27" s="3" customFormat="1">
      <c r="B577" s="75" t="s">
        <v>1373</v>
      </c>
      <c r="C577" s="76" t="s">
        <v>1374</v>
      </c>
      <c r="H577" s="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AA577" s="101"/>
    </row>
    <row r="578" spans="2:27" s="3" customFormat="1">
      <c r="B578" s="75" t="s">
        <v>1375</v>
      </c>
      <c r="C578" s="76" t="s">
        <v>1376</v>
      </c>
      <c r="H578" s="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AA578" s="101"/>
    </row>
    <row r="579" spans="2:27" s="3" customFormat="1">
      <c r="B579" s="75" t="s">
        <v>1377</v>
      </c>
      <c r="C579" s="76" t="s">
        <v>1378</v>
      </c>
      <c r="H579" s="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AA579" s="101"/>
    </row>
    <row r="580" spans="2:27" s="3" customFormat="1">
      <c r="B580" s="75" t="s">
        <v>1379</v>
      </c>
      <c r="C580" s="76" t="s">
        <v>1380</v>
      </c>
      <c r="H580" s="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AA580" s="101"/>
    </row>
    <row r="581" spans="2:27" s="3" customFormat="1">
      <c r="B581" s="75" t="s">
        <v>1381</v>
      </c>
      <c r="C581" s="76" t="s">
        <v>1382</v>
      </c>
      <c r="H581" s="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AA581" s="101"/>
    </row>
    <row r="582" spans="2:27" s="3" customFormat="1">
      <c r="B582" s="75" t="s">
        <v>1383</v>
      </c>
      <c r="C582" s="76" t="s">
        <v>1384</v>
      </c>
      <c r="H582" s="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AA582" s="101"/>
    </row>
    <row r="583" spans="2:27" s="3" customFormat="1">
      <c r="B583" s="75" t="s">
        <v>1385</v>
      </c>
      <c r="C583" s="76" t="s">
        <v>1386</v>
      </c>
      <c r="H583" s="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AA583" s="101"/>
    </row>
    <row r="584" spans="2:27" s="3" customFormat="1">
      <c r="B584" s="75" t="s">
        <v>1387</v>
      </c>
      <c r="C584" s="76" t="s">
        <v>1388</v>
      </c>
      <c r="H584" s="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AA584" s="101"/>
    </row>
    <row r="585" spans="2:27" s="3" customFormat="1">
      <c r="B585" s="75" t="s">
        <v>1389</v>
      </c>
      <c r="C585" s="76" t="s">
        <v>1390</v>
      </c>
      <c r="H585" s="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AA585" s="101"/>
    </row>
    <row r="586" spans="2:27" s="3" customFormat="1">
      <c r="B586" s="75" t="s">
        <v>1391</v>
      </c>
      <c r="C586" s="76" t="s">
        <v>1392</v>
      </c>
      <c r="H586" s="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AA586" s="101"/>
    </row>
    <row r="587" spans="2:27" s="3" customFormat="1">
      <c r="B587" s="75" t="s">
        <v>1393</v>
      </c>
      <c r="C587" s="76" t="s">
        <v>1394</v>
      </c>
      <c r="H587" s="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AA587" s="101"/>
    </row>
    <row r="588" spans="2:27" s="3" customFormat="1">
      <c r="B588" s="75" t="s">
        <v>1395</v>
      </c>
      <c r="C588" s="76" t="s">
        <v>1396</v>
      </c>
      <c r="H588" s="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AA588" s="101"/>
    </row>
    <row r="589" spans="2:27" s="3" customFormat="1">
      <c r="B589" s="75" t="s">
        <v>1397</v>
      </c>
      <c r="C589" s="76" t="s">
        <v>1398</v>
      </c>
      <c r="H589" s="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AA589" s="101"/>
    </row>
    <row r="590" spans="2:27" s="3" customFormat="1">
      <c r="B590" s="75" t="s">
        <v>1399</v>
      </c>
      <c r="C590" s="76" t="s">
        <v>1400</v>
      </c>
      <c r="H590" s="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AA590" s="101"/>
    </row>
    <row r="591" spans="2:27" s="3" customFormat="1">
      <c r="B591" s="75" t="s">
        <v>1698</v>
      </c>
      <c r="C591" s="97" t="s">
        <v>1725</v>
      </c>
      <c r="H591" s="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AA591" s="101"/>
    </row>
    <row r="592" spans="2:27" s="3" customFormat="1">
      <c r="B592" s="75" t="s">
        <v>1699</v>
      </c>
      <c r="C592" s="76" t="s">
        <v>1700</v>
      </c>
      <c r="H592" s="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AA592" s="101"/>
    </row>
    <row r="593" spans="2:27" s="3" customFormat="1">
      <c r="B593" s="75" t="s">
        <v>1701</v>
      </c>
      <c r="C593" s="97" t="s">
        <v>1726</v>
      </c>
      <c r="H593" s="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AA593" s="101"/>
    </row>
    <row r="594" spans="2:27" s="3" customFormat="1">
      <c r="B594" s="75" t="s">
        <v>1702</v>
      </c>
      <c r="C594" s="76" t="s">
        <v>1703</v>
      </c>
      <c r="H594" s="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AA594" s="101"/>
    </row>
    <row r="595" spans="2:27" s="3" customFormat="1">
      <c r="B595" s="75" t="s">
        <v>1704</v>
      </c>
      <c r="C595" s="97" t="s">
        <v>1727</v>
      </c>
      <c r="H595" s="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AA595" s="101"/>
    </row>
    <row r="596" spans="2:27" s="3" customFormat="1">
      <c r="B596" s="75" t="s">
        <v>1705</v>
      </c>
      <c r="C596" s="97" t="s">
        <v>1728</v>
      </c>
      <c r="H596" s="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AA596" s="101"/>
    </row>
    <row r="597" spans="2:27" s="3" customFormat="1">
      <c r="B597" s="75" t="s">
        <v>1706</v>
      </c>
      <c r="C597" s="76" t="s">
        <v>1707</v>
      </c>
      <c r="H597" s="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AA597" s="101"/>
    </row>
    <row r="598" spans="2:27" s="3" customFormat="1">
      <c r="B598" s="75" t="s">
        <v>1708</v>
      </c>
      <c r="C598" s="97" t="s">
        <v>1729</v>
      </c>
      <c r="H598" s="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AA598" s="101"/>
    </row>
    <row r="599" spans="2:27" s="3" customFormat="1">
      <c r="B599" s="75" t="s">
        <v>1709</v>
      </c>
      <c r="C599" s="76" t="s">
        <v>1710</v>
      </c>
      <c r="H599" s="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AA599" s="101"/>
    </row>
    <row r="600" spans="2:27" s="3" customFormat="1">
      <c r="B600" s="75" t="s">
        <v>1711</v>
      </c>
      <c r="C600" s="76" t="s">
        <v>1712</v>
      </c>
      <c r="H600" s="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AA600" s="101"/>
    </row>
    <row r="601" spans="2:27" s="3" customFormat="1">
      <c r="B601" s="75" t="s">
        <v>1713</v>
      </c>
      <c r="C601" s="76" t="s">
        <v>1714</v>
      </c>
      <c r="H601" s="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AA601" s="101"/>
    </row>
    <row r="602" spans="2:27" s="3" customFormat="1">
      <c r="B602" s="75" t="s">
        <v>1715</v>
      </c>
      <c r="C602" s="76" t="s">
        <v>1716</v>
      </c>
      <c r="H602" s="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AA602" s="101"/>
    </row>
    <row r="603" spans="2:27" s="3" customFormat="1">
      <c r="B603" s="75" t="s">
        <v>1717</v>
      </c>
      <c r="C603" s="76" t="s">
        <v>1718</v>
      </c>
      <c r="H603" s="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AA603" s="101"/>
    </row>
    <row r="604" spans="2:27" s="3" customFormat="1">
      <c r="B604" s="75" t="s">
        <v>1719</v>
      </c>
      <c r="C604" s="76" t="s">
        <v>1720</v>
      </c>
      <c r="H604" s="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AA604" s="101"/>
    </row>
    <row r="605" spans="2:27" s="3" customFormat="1">
      <c r="B605" s="75" t="s">
        <v>1721</v>
      </c>
      <c r="C605" s="76" t="s">
        <v>1722</v>
      </c>
      <c r="H605" s="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AA605" s="101"/>
    </row>
    <row r="606" spans="2:27" s="3" customFormat="1">
      <c r="B606" s="75" t="s">
        <v>1723</v>
      </c>
      <c r="C606" s="76" t="s">
        <v>1724</v>
      </c>
      <c r="H606" s="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AA606" s="101"/>
    </row>
    <row r="607" spans="2:27" s="3" customFormat="1">
      <c r="H607" s="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AA607" s="101"/>
    </row>
    <row r="608" spans="2:27" s="3" customFormat="1">
      <c r="H608" s="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AA608" s="101"/>
    </row>
    <row r="609" spans="2:27" s="3" customFormat="1">
      <c r="H609" s="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AA609" s="101"/>
    </row>
    <row r="610" spans="2:27" s="3" customFormat="1">
      <c r="H610" s="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AA610" s="101"/>
    </row>
    <row r="611" spans="2:27" s="3" customFormat="1">
      <c r="H611" s="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AA611" s="101"/>
    </row>
    <row r="612" spans="2:27" s="3" customFormat="1">
      <c r="H612" s="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AA612" s="101"/>
    </row>
    <row r="613" spans="2:27" s="3" customFormat="1">
      <c r="B613" s="80" t="s">
        <v>1401</v>
      </c>
      <c r="C613" s="81"/>
      <c r="H613" s="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AA613" s="101"/>
    </row>
    <row r="614" spans="2:27" s="3" customFormat="1">
      <c r="B614" s="80" t="s">
        <v>1402</v>
      </c>
      <c r="C614" s="81"/>
      <c r="H614" s="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AA614" s="101"/>
    </row>
    <row r="615" spans="2:27" s="3" customFormat="1">
      <c r="B615" s="80" t="s">
        <v>792</v>
      </c>
      <c r="C615" s="81" t="s">
        <v>793</v>
      </c>
      <c r="H615" s="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AA615" s="101"/>
    </row>
    <row r="616" spans="2:27" s="3" customFormat="1">
      <c r="B616" s="80" t="s">
        <v>1403</v>
      </c>
      <c r="C616" s="82" t="s">
        <v>947</v>
      </c>
      <c r="H616" s="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AA616" s="101"/>
    </row>
    <row r="617" spans="2:27" s="3" customFormat="1">
      <c r="B617" s="80" t="s">
        <v>1404</v>
      </c>
      <c r="C617" s="82" t="s">
        <v>949</v>
      </c>
      <c r="H617" s="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AA617" s="101"/>
    </row>
    <row r="618" spans="2:27" s="3" customFormat="1">
      <c r="B618" s="80" t="s">
        <v>1405</v>
      </c>
      <c r="C618" s="82" t="s">
        <v>951</v>
      </c>
      <c r="H618" s="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AA618" s="101"/>
    </row>
    <row r="619" spans="2:27" s="3" customFormat="1">
      <c r="B619" s="80" t="s">
        <v>1406</v>
      </c>
      <c r="C619" s="82" t="s">
        <v>1407</v>
      </c>
      <c r="H619" s="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AA619" s="101"/>
    </row>
    <row r="620" spans="2:27" s="3" customFormat="1">
      <c r="B620" s="80" t="s">
        <v>1408</v>
      </c>
      <c r="C620" s="82" t="s">
        <v>1409</v>
      </c>
      <c r="H620" s="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AA620" s="101"/>
    </row>
    <row r="621" spans="2:27" s="3" customFormat="1">
      <c r="B621" s="80" t="s">
        <v>1410</v>
      </c>
      <c r="C621" s="82" t="s">
        <v>945</v>
      </c>
      <c r="H621" s="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AA621" s="101"/>
    </row>
    <row r="622" spans="2:27" s="3" customFormat="1">
      <c r="H622" s="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AA622" s="101"/>
    </row>
    <row r="623" spans="2:27" s="3" customFormat="1">
      <c r="H623" s="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AA623" s="101"/>
    </row>
    <row r="624" spans="2:27" s="3" customFormat="1" ht="15" thickBot="1">
      <c r="E624" s="3" t="str">
        <f>+IF(LEN(D629)=3, CONCATENATE("0",D629),D629                             )</f>
        <v>0101</v>
      </c>
      <c r="H624" s="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AA624" s="101"/>
    </row>
    <row r="625" spans="2:27" s="3" customFormat="1">
      <c r="B625" s="83" t="s">
        <v>1411</v>
      </c>
      <c r="C625" s="84"/>
      <c r="D625" s="85"/>
      <c r="H625" s="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AA625" s="101"/>
    </row>
    <row r="626" spans="2:27" s="3" customFormat="1">
      <c r="B626" s="75" t="s">
        <v>1412</v>
      </c>
      <c r="C626" s="80"/>
      <c r="D626" s="86"/>
      <c r="H626" s="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AA626" s="101"/>
    </row>
    <row r="627" spans="2:27" s="3" customFormat="1">
      <c r="B627" s="75" t="s">
        <v>1413</v>
      </c>
      <c r="C627" s="80" t="s">
        <v>1414</v>
      </c>
      <c r="D627" s="86" t="s">
        <v>793</v>
      </c>
      <c r="H627" s="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AA627" s="101"/>
    </row>
    <row r="628" spans="2:27" s="3" customFormat="1">
      <c r="B628" s="75" t="s">
        <v>1415</v>
      </c>
      <c r="C628" s="80" t="s">
        <v>1416</v>
      </c>
      <c r="D628" s="76" t="s">
        <v>946</v>
      </c>
      <c r="H628" s="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AA628" s="101"/>
    </row>
    <row r="629" spans="2:27" s="3" customFormat="1">
      <c r="B629" s="75" t="s">
        <v>1417</v>
      </c>
      <c r="C629" s="80" t="s">
        <v>1418</v>
      </c>
      <c r="D629" s="76" t="s">
        <v>948</v>
      </c>
      <c r="H629" s="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AA629" s="101"/>
    </row>
    <row r="630" spans="2:27" s="3" customFormat="1">
      <c r="B630" s="75" t="s">
        <v>1417</v>
      </c>
      <c r="C630" s="80" t="s">
        <v>1419</v>
      </c>
      <c r="D630" s="76" t="s">
        <v>1420</v>
      </c>
      <c r="H630" s="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AA630" s="101"/>
    </row>
    <row r="631" spans="2:27" s="3" customFormat="1">
      <c r="B631" s="75" t="s">
        <v>1417</v>
      </c>
      <c r="C631" s="80" t="s">
        <v>1421</v>
      </c>
      <c r="D631" s="76" t="s">
        <v>1422</v>
      </c>
      <c r="H631" s="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AA631" s="101"/>
    </row>
    <row r="632" spans="2:27" s="3" customFormat="1">
      <c r="B632" s="75" t="s">
        <v>1417</v>
      </c>
      <c r="C632" s="80" t="s">
        <v>1423</v>
      </c>
      <c r="D632" s="76" t="s">
        <v>1424</v>
      </c>
      <c r="H632" s="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AA632" s="101"/>
    </row>
    <row r="633" spans="2:27" s="3" customFormat="1">
      <c r="B633" s="75" t="s">
        <v>1417</v>
      </c>
      <c r="C633" s="80" t="s">
        <v>1425</v>
      </c>
      <c r="D633" s="76" t="s">
        <v>1426</v>
      </c>
      <c r="H633" s="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AA633" s="101"/>
    </row>
    <row r="634" spans="2:27" s="3" customFormat="1">
      <c r="B634" s="75" t="s">
        <v>1427</v>
      </c>
      <c r="C634" s="80" t="s">
        <v>1428</v>
      </c>
      <c r="D634" s="76" t="s">
        <v>1429</v>
      </c>
      <c r="H634" s="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AA634" s="101"/>
    </row>
    <row r="635" spans="2:27" s="3" customFormat="1">
      <c r="B635" s="75" t="s">
        <v>1427</v>
      </c>
      <c r="C635" s="80" t="s">
        <v>1430</v>
      </c>
      <c r="D635" s="76" t="s">
        <v>1431</v>
      </c>
      <c r="H635" s="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AA635" s="101"/>
    </row>
    <row r="636" spans="2:27" s="3" customFormat="1">
      <c r="B636" s="111" t="s">
        <v>1427</v>
      </c>
      <c r="C636" s="112" t="s">
        <v>1425</v>
      </c>
      <c r="D636" s="113" t="s">
        <v>1787</v>
      </c>
      <c r="H636" s="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AA636" s="101"/>
    </row>
    <row r="637" spans="2:27" s="3" customFormat="1">
      <c r="B637" s="75" t="s">
        <v>1432</v>
      </c>
      <c r="C637" s="80" t="s">
        <v>1433</v>
      </c>
      <c r="D637" s="76" t="s">
        <v>1434</v>
      </c>
      <c r="H637" s="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AA637" s="101"/>
    </row>
    <row r="638" spans="2:27" s="3" customFormat="1">
      <c r="B638" s="75" t="s">
        <v>1432</v>
      </c>
      <c r="C638" s="80" t="s">
        <v>1435</v>
      </c>
      <c r="D638" s="76" t="s">
        <v>1436</v>
      </c>
      <c r="H638" s="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AA638" s="101"/>
    </row>
    <row r="639" spans="2:27" s="3" customFormat="1">
      <c r="B639" s="75" t="s">
        <v>1432</v>
      </c>
      <c r="C639" s="80" t="s">
        <v>1437</v>
      </c>
      <c r="D639" s="76" t="s">
        <v>1438</v>
      </c>
      <c r="H639" s="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AA639" s="101"/>
    </row>
    <row r="640" spans="2:27" s="3" customFormat="1">
      <c r="B640" s="75" t="s">
        <v>1432</v>
      </c>
      <c r="C640" s="80" t="s">
        <v>1439</v>
      </c>
      <c r="D640" s="76" t="s">
        <v>1440</v>
      </c>
      <c r="H640" s="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AA640" s="101"/>
    </row>
    <row r="641" spans="2:27" s="3" customFormat="1">
      <c r="B641" s="75" t="s">
        <v>1432</v>
      </c>
      <c r="C641" s="80" t="s">
        <v>1441</v>
      </c>
      <c r="D641" s="76" t="s">
        <v>1442</v>
      </c>
      <c r="H641" s="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AA641" s="101"/>
    </row>
    <row r="642" spans="2:27" s="3" customFormat="1">
      <c r="B642" s="75" t="s">
        <v>1432</v>
      </c>
      <c r="C642" s="80" t="s">
        <v>1425</v>
      </c>
      <c r="D642" s="76" t="s">
        <v>1443</v>
      </c>
      <c r="H642" s="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AA642" s="101"/>
    </row>
    <row r="643" spans="2:27" s="3" customFormat="1">
      <c r="B643" s="75" t="s">
        <v>1444</v>
      </c>
      <c r="C643" s="80" t="s">
        <v>1445</v>
      </c>
      <c r="D643" s="76" t="s">
        <v>1446</v>
      </c>
      <c r="H643" s="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AA643" s="101"/>
    </row>
    <row r="644" spans="2:27" s="3" customFormat="1">
      <c r="B644" s="75" t="s">
        <v>1444</v>
      </c>
      <c r="C644" s="80" t="s">
        <v>1447</v>
      </c>
      <c r="D644" s="76" t="s">
        <v>1448</v>
      </c>
      <c r="H644" s="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AA644" s="101"/>
    </row>
    <row r="645" spans="2:27" s="3" customFormat="1">
      <c r="B645" s="75" t="s">
        <v>1444</v>
      </c>
      <c r="C645" s="80" t="s">
        <v>1425</v>
      </c>
      <c r="D645" s="76" t="s">
        <v>1449</v>
      </c>
      <c r="H645" s="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AA645" s="101"/>
    </row>
    <row r="646" spans="2:27" s="3" customFormat="1">
      <c r="B646" s="75" t="s">
        <v>1450</v>
      </c>
      <c r="C646" s="80" t="s">
        <v>1451</v>
      </c>
      <c r="D646" s="76" t="s">
        <v>1452</v>
      </c>
      <c r="H646" s="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AA646" s="101"/>
    </row>
    <row r="647" spans="2:27" s="3" customFormat="1">
      <c r="B647" s="75" t="s">
        <v>1450</v>
      </c>
      <c r="C647" s="80" t="s">
        <v>1453</v>
      </c>
      <c r="D647" s="76" t="s">
        <v>1454</v>
      </c>
      <c r="H647" s="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AA647" s="101"/>
    </row>
    <row r="648" spans="2:27" s="3" customFormat="1">
      <c r="B648" s="75" t="s">
        <v>1450</v>
      </c>
      <c r="C648" s="80" t="s">
        <v>1455</v>
      </c>
      <c r="D648" s="76" t="s">
        <v>1456</v>
      </c>
      <c r="H648" s="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AA648" s="101"/>
    </row>
    <row r="649" spans="2:27" s="3" customFormat="1">
      <c r="B649" s="75" t="s">
        <v>1450</v>
      </c>
      <c r="C649" s="80" t="s">
        <v>1457</v>
      </c>
      <c r="D649" s="76" t="s">
        <v>1458</v>
      </c>
      <c r="H649" s="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AA649" s="101"/>
    </row>
    <row r="650" spans="2:27" s="3" customFormat="1">
      <c r="B650" s="75" t="s">
        <v>1450</v>
      </c>
      <c r="C650" s="80" t="s">
        <v>1459</v>
      </c>
      <c r="D650" s="76" t="s">
        <v>1460</v>
      </c>
      <c r="H650" s="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AA650" s="101"/>
    </row>
    <row r="651" spans="2:27" s="3" customFormat="1">
      <c r="B651" s="75" t="s">
        <v>1450</v>
      </c>
      <c r="C651" s="80" t="s">
        <v>1425</v>
      </c>
      <c r="D651" s="76" t="s">
        <v>1461</v>
      </c>
      <c r="H651" s="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AA651" s="101"/>
    </row>
    <row r="652" spans="2:27" s="3" customFormat="1">
      <c r="B652" s="75" t="s">
        <v>1462</v>
      </c>
      <c r="C652" s="80" t="s">
        <v>1463</v>
      </c>
      <c r="D652" s="76" t="s">
        <v>1464</v>
      </c>
      <c r="H652" s="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AA652" s="101"/>
    </row>
    <row r="653" spans="2:27" s="3" customFormat="1">
      <c r="B653" s="75" t="s">
        <v>1462</v>
      </c>
      <c r="C653" s="80" t="s">
        <v>1465</v>
      </c>
      <c r="D653" s="76" t="s">
        <v>1466</v>
      </c>
      <c r="H653" s="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AA653" s="101"/>
    </row>
    <row r="654" spans="2:27" s="3" customFormat="1">
      <c r="B654" s="75" t="s">
        <v>1462</v>
      </c>
      <c r="C654" s="80" t="s">
        <v>1467</v>
      </c>
      <c r="D654" s="76" t="s">
        <v>1468</v>
      </c>
      <c r="H654" s="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AA654" s="101"/>
    </row>
    <row r="655" spans="2:27" s="3" customFormat="1">
      <c r="B655" s="75" t="s">
        <v>1462</v>
      </c>
      <c r="C655" s="80" t="s">
        <v>1469</v>
      </c>
      <c r="D655" s="76" t="s">
        <v>1470</v>
      </c>
      <c r="H655" s="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AA655" s="101"/>
    </row>
    <row r="656" spans="2:27" s="3" customFormat="1">
      <c r="B656" s="75" t="s">
        <v>1462</v>
      </c>
      <c r="C656" s="80" t="s">
        <v>1471</v>
      </c>
      <c r="D656" s="76" t="s">
        <v>1472</v>
      </c>
      <c r="H656" s="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AA656" s="101"/>
    </row>
    <row r="657" spans="2:27" s="3" customFormat="1">
      <c r="B657" s="75" t="s">
        <v>1462</v>
      </c>
      <c r="C657" s="80" t="s">
        <v>1473</v>
      </c>
      <c r="D657" s="76" t="s">
        <v>1474</v>
      </c>
      <c r="H657" s="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AA657" s="101"/>
    </row>
    <row r="658" spans="2:27" s="3" customFormat="1">
      <c r="B658" s="75" t="s">
        <v>1462</v>
      </c>
      <c r="C658" s="80" t="s">
        <v>1475</v>
      </c>
      <c r="D658" s="76" t="s">
        <v>1476</v>
      </c>
      <c r="H658" s="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AA658" s="101"/>
    </row>
    <row r="659" spans="2:27" s="3" customFormat="1">
      <c r="B659" s="75" t="s">
        <v>1477</v>
      </c>
      <c r="C659" s="80" t="s">
        <v>1478</v>
      </c>
      <c r="D659" s="76" t="s">
        <v>1479</v>
      </c>
      <c r="H659" s="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AA659" s="101"/>
    </row>
    <row r="660" spans="2:27" s="3" customFormat="1">
      <c r="B660" s="75" t="s">
        <v>1477</v>
      </c>
      <c r="C660" s="80" t="s">
        <v>1480</v>
      </c>
      <c r="D660" s="76" t="s">
        <v>1481</v>
      </c>
      <c r="H660" s="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AA660" s="101"/>
    </row>
    <row r="661" spans="2:27" s="3" customFormat="1">
      <c r="B661" s="75" t="s">
        <v>1482</v>
      </c>
      <c r="C661" s="80" t="s">
        <v>1425</v>
      </c>
      <c r="D661" s="76" t="s">
        <v>1483</v>
      </c>
      <c r="H661" s="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AA661" s="101"/>
    </row>
    <row r="662" spans="2:27" s="3" customFormat="1">
      <c r="B662" s="75" t="s">
        <v>1484</v>
      </c>
      <c r="C662" s="80" t="s">
        <v>1425</v>
      </c>
      <c r="D662" s="76" t="s">
        <v>1485</v>
      </c>
      <c r="H662" s="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AA662" s="101"/>
    </row>
    <row r="663" spans="2:27" s="3" customFormat="1">
      <c r="B663" s="75" t="s">
        <v>1486</v>
      </c>
      <c r="C663" s="80" t="s">
        <v>1487</v>
      </c>
      <c r="D663" s="76" t="s">
        <v>1488</v>
      </c>
      <c r="H663" s="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AA663" s="101"/>
    </row>
    <row r="664" spans="2:27" s="3" customFormat="1">
      <c r="B664" s="75" t="s">
        <v>1486</v>
      </c>
      <c r="C664" s="80" t="s">
        <v>1489</v>
      </c>
      <c r="D664" s="76" t="s">
        <v>1490</v>
      </c>
      <c r="H664" s="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AA664" s="101"/>
    </row>
    <row r="665" spans="2:27" s="3" customFormat="1">
      <c r="B665" s="75" t="s">
        <v>1486</v>
      </c>
      <c r="C665" s="80" t="s">
        <v>1491</v>
      </c>
      <c r="D665" s="76" t="s">
        <v>1492</v>
      </c>
      <c r="H665" s="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AA665" s="101"/>
    </row>
    <row r="666" spans="2:27" s="3" customFormat="1">
      <c r="B666" s="75" t="s">
        <v>1486</v>
      </c>
      <c r="C666" s="80" t="s">
        <v>1493</v>
      </c>
      <c r="D666" s="76" t="s">
        <v>1494</v>
      </c>
      <c r="H666" s="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AA666" s="101"/>
    </row>
    <row r="667" spans="2:27" s="3" customFormat="1">
      <c r="B667" s="75" t="s">
        <v>1486</v>
      </c>
      <c r="C667" s="80" t="s">
        <v>1495</v>
      </c>
      <c r="D667" s="76" t="s">
        <v>1496</v>
      </c>
      <c r="H667" s="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AA667" s="101"/>
    </row>
    <row r="668" spans="2:27" s="3" customFormat="1">
      <c r="B668" s="75" t="s">
        <v>1486</v>
      </c>
      <c r="C668" s="80" t="s">
        <v>1497</v>
      </c>
      <c r="D668" s="76" t="s">
        <v>1498</v>
      </c>
      <c r="H668" s="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AA668" s="101"/>
    </row>
    <row r="669" spans="2:27" s="3" customFormat="1">
      <c r="B669" s="75" t="s">
        <v>1486</v>
      </c>
      <c r="C669" s="80" t="s">
        <v>1499</v>
      </c>
      <c r="D669" s="76" t="s">
        <v>1500</v>
      </c>
      <c r="H669" s="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AA669" s="101"/>
    </row>
    <row r="670" spans="2:27" s="3" customFormat="1">
      <c r="B670" s="75" t="s">
        <v>1486</v>
      </c>
      <c r="C670" s="80" t="s">
        <v>1501</v>
      </c>
      <c r="D670" s="76" t="s">
        <v>1502</v>
      </c>
      <c r="H670" s="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AA670" s="101"/>
    </row>
    <row r="671" spans="2:27" s="3" customFormat="1">
      <c r="B671" s="75" t="s">
        <v>1486</v>
      </c>
      <c r="C671" s="80" t="s">
        <v>1425</v>
      </c>
      <c r="D671" s="76" t="s">
        <v>1503</v>
      </c>
      <c r="H671" s="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AA671" s="101"/>
    </row>
    <row r="672" spans="2:27" s="3" customFormat="1">
      <c r="B672" s="75" t="s">
        <v>1504</v>
      </c>
      <c r="C672" s="80" t="s">
        <v>1505</v>
      </c>
      <c r="D672" s="76" t="s">
        <v>1506</v>
      </c>
      <c r="H672" s="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AA672" s="101"/>
    </row>
    <row r="673" spans="2:27" s="3" customFormat="1" ht="15" thickBot="1">
      <c r="B673" s="78" t="s">
        <v>1507</v>
      </c>
      <c r="C673" s="87" t="s">
        <v>1425</v>
      </c>
      <c r="D673" s="79" t="s">
        <v>1508</v>
      </c>
      <c r="H673" s="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AA673" s="101"/>
    </row>
    <row r="674" spans="2:27" s="3" customFormat="1">
      <c r="H674" s="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AA674" s="101"/>
    </row>
    <row r="675" spans="2:27" s="3" customFormat="1">
      <c r="H675" s="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AA675" s="101"/>
    </row>
    <row r="676" spans="2:27" s="3" customFormat="1">
      <c r="B676" s="3" t="s">
        <v>1509</v>
      </c>
      <c r="H676" s="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AA676" s="101"/>
    </row>
    <row r="677" spans="2:27" s="3" customFormat="1" ht="15" thickBot="1">
      <c r="B677" s="3" t="s">
        <v>1510</v>
      </c>
      <c r="H677" s="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AA677" s="101"/>
    </row>
    <row r="678" spans="2:27" s="3" customFormat="1">
      <c r="B678" s="83" t="s">
        <v>1413</v>
      </c>
      <c r="C678" s="84" t="s">
        <v>1414</v>
      </c>
      <c r="D678" s="85" t="s">
        <v>793</v>
      </c>
      <c r="H678" s="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AA678" s="101"/>
    </row>
    <row r="679" spans="2:27" s="3" customFormat="1">
      <c r="B679" s="75" t="s">
        <v>1415</v>
      </c>
      <c r="C679" s="80" t="s">
        <v>1511</v>
      </c>
      <c r="D679" s="88" t="s">
        <v>946</v>
      </c>
      <c r="H679" s="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AA679" s="101"/>
    </row>
    <row r="680" spans="2:27" s="3" customFormat="1">
      <c r="B680" s="75" t="s">
        <v>1417</v>
      </c>
      <c r="C680" s="80" t="s">
        <v>1512</v>
      </c>
      <c r="D680" s="89" t="s">
        <v>948</v>
      </c>
      <c r="H680" s="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AA680" s="101"/>
    </row>
    <row r="681" spans="2:27" s="3" customFormat="1">
      <c r="B681" s="75" t="s">
        <v>1417</v>
      </c>
      <c r="C681" s="80" t="s">
        <v>1513</v>
      </c>
      <c r="D681" s="89" t="s">
        <v>1420</v>
      </c>
      <c r="H681" s="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AA681" s="101"/>
    </row>
    <row r="682" spans="2:27" s="3" customFormat="1">
      <c r="B682" s="75" t="s">
        <v>1427</v>
      </c>
      <c r="C682" s="80" t="s">
        <v>1514</v>
      </c>
      <c r="D682" s="89" t="s">
        <v>1429</v>
      </c>
      <c r="H682" s="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AA682" s="101"/>
    </row>
    <row r="683" spans="2:27" s="3" customFormat="1">
      <c r="B683" s="75" t="s">
        <v>1432</v>
      </c>
      <c r="C683" s="80" t="s">
        <v>1515</v>
      </c>
      <c r="D683" s="89" t="s">
        <v>1434</v>
      </c>
      <c r="H683" s="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AA683" s="101"/>
    </row>
    <row r="684" spans="2:27" s="3" customFormat="1">
      <c r="B684" s="75" t="s">
        <v>1444</v>
      </c>
      <c r="C684" s="80" t="s">
        <v>1516</v>
      </c>
      <c r="D684" s="89" t="s">
        <v>1446</v>
      </c>
      <c r="H684" s="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AA684" s="101"/>
    </row>
    <row r="685" spans="2:27" s="3" customFormat="1">
      <c r="B685" s="75" t="s">
        <v>1450</v>
      </c>
      <c r="C685" s="80" t="s">
        <v>1517</v>
      </c>
      <c r="D685" s="89" t="s">
        <v>1452</v>
      </c>
      <c r="H685" s="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AA685" s="101"/>
    </row>
    <row r="686" spans="2:27" s="3" customFormat="1">
      <c r="B686" s="75" t="s">
        <v>1462</v>
      </c>
      <c r="C686" s="80" t="s">
        <v>1518</v>
      </c>
      <c r="D686" s="89" t="s">
        <v>1464</v>
      </c>
      <c r="H686" s="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AA686" s="101"/>
    </row>
    <row r="687" spans="2:27" s="3" customFormat="1">
      <c r="B687" s="75" t="s">
        <v>1462</v>
      </c>
      <c r="C687" s="80" t="s">
        <v>1519</v>
      </c>
      <c r="D687" s="89" t="s">
        <v>1466</v>
      </c>
      <c r="H687" s="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AA687" s="101"/>
    </row>
    <row r="688" spans="2:27" s="3" customFormat="1">
      <c r="B688" s="75" t="s">
        <v>1462</v>
      </c>
      <c r="C688" s="80" t="s">
        <v>1520</v>
      </c>
      <c r="D688" s="89" t="s">
        <v>1468</v>
      </c>
      <c r="H688" s="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AA688" s="101"/>
    </row>
    <row r="689" spans="2:27" s="3" customFormat="1">
      <c r="B689" s="75" t="s">
        <v>1462</v>
      </c>
      <c r="C689" s="80" t="s">
        <v>1521</v>
      </c>
      <c r="D689" s="89" t="s">
        <v>1470</v>
      </c>
      <c r="H689" s="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AA689" s="101"/>
    </row>
    <row r="690" spans="2:27" s="3" customFormat="1">
      <c r="B690" s="75" t="s">
        <v>1462</v>
      </c>
      <c r="C690" s="80" t="s">
        <v>1522</v>
      </c>
      <c r="D690" s="89" t="s">
        <v>1472</v>
      </c>
      <c r="H690" s="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AA690" s="101"/>
    </row>
    <row r="691" spans="2:27" s="3" customFormat="1">
      <c r="B691" s="75" t="s">
        <v>1462</v>
      </c>
      <c r="C691" s="80" t="s">
        <v>1523</v>
      </c>
      <c r="D691" s="89" t="s">
        <v>1474</v>
      </c>
      <c r="H691" s="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AA691" s="101"/>
    </row>
    <row r="692" spans="2:27" s="3" customFormat="1">
      <c r="B692" s="75" t="s">
        <v>1462</v>
      </c>
      <c r="C692" s="80" t="s">
        <v>1524</v>
      </c>
      <c r="D692" s="89" t="s">
        <v>1476</v>
      </c>
      <c r="H692" s="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AA692" s="101"/>
    </row>
    <row r="693" spans="2:27" s="3" customFormat="1">
      <c r="B693" s="75" t="s">
        <v>1462</v>
      </c>
      <c r="C693" s="80" t="s">
        <v>1525</v>
      </c>
      <c r="D693" s="89" t="s">
        <v>1526</v>
      </c>
      <c r="H693" s="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AA693" s="101"/>
    </row>
    <row r="694" spans="2:27" s="3" customFormat="1">
      <c r="B694" s="75" t="s">
        <v>1462</v>
      </c>
      <c r="C694" s="80" t="s">
        <v>1527</v>
      </c>
      <c r="D694" s="89" t="s">
        <v>1528</v>
      </c>
      <c r="H694" s="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AA694" s="101"/>
    </row>
    <row r="695" spans="2:27" s="3" customFormat="1">
      <c r="B695" s="75" t="s">
        <v>1462</v>
      </c>
      <c r="C695" s="80" t="s">
        <v>1529</v>
      </c>
      <c r="D695" s="89" t="s">
        <v>1530</v>
      </c>
      <c r="H695" s="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AA695" s="101"/>
    </row>
    <row r="696" spans="2:27" s="3" customFormat="1">
      <c r="B696" s="75" t="s">
        <v>1462</v>
      </c>
      <c r="C696" s="80" t="s">
        <v>1531</v>
      </c>
      <c r="D696" s="89" t="s">
        <v>1532</v>
      </c>
      <c r="H696" s="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AA696" s="101"/>
    </row>
    <row r="697" spans="2:27" s="3" customFormat="1">
      <c r="B697" s="75" t="s">
        <v>1462</v>
      </c>
      <c r="C697" s="80" t="s">
        <v>1533</v>
      </c>
      <c r="D697" s="89" t="s">
        <v>1534</v>
      </c>
      <c r="H697" s="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AA697" s="101"/>
    </row>
    <row r="698" spans="2:27" s="3" customFormat="1">
      <c r="B698" s="75" t="s">
        <v>1462</v>
      </c>
      <c r="C698" s="80" t="s">
        <v>1535</v>
      </c>
      <c r="D698" s="89" t="s">
        <v>1536</v>
      </c>
      <c r="H698" s="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AA698" s="101"/>
    </row>
    <row r="699" spans="2:27" s="3" customFormat="1">
      <c r="B699" s="75" t="s">
        <v>1462</v>
      </c>
      <c r="C699" s="80" t="s">
        <v>1537</v>
      </c>
      <c r="D699" s="89" t="s">
        <v>1538</v>
      </c>
      <c r="H699" s="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AA699" s="101"/>
    </row>
    <row r="700" spans="2:27" s="3" customFormat="1">
      <c r="B700" s="75" t="s">
        <v>1462</v>
      </c>
      <c r="C700" s="80" t="s">
        <v>1539</v>
      </c>
      <c r="D700" s="89" t="s">
        <v>1540</v>
      </c>
      <c r="H700" s="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AA700" s="101"/>
    </row>
    <row r="701" spans="2:27" s="3" customFormat="1">
      <c r="B701" s="75" t="s">
        <v>1462</v>
      </c>
      <c r="C701" s="80" t="s">
        <v>1541</v>
      </c>
      <c r="D701" s="89" t="s">
        <v>1542</v>
      </c>
      <c r="H701" s="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AA701" s="101"/>
    </row>
    <row r="702" spans="2:27" s="3" customFormat="1">
      <c r="B702" s="75" t="s">
        <v>1462</v>
      </c>
      <c r="C702" s="80" t="s">
        <v>1543</v>
      </c>
      <c r="D702" s="89" t="s">
        <v>1544</v>
      </c>
      <c r="H702" s="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AA702" s="101"/>
    </row>
    <row r="703" spans="2:27" s="3" customFormat="1">
      <c r="B703" s="75" t="s">
        <v>1462</v>
      </c>
      <c r="C703" s="80" t="s">
        <v>1545</v>
      </c>
      <c r="D703" s="89" t="s">
        <v>1546</v>
      </c>
      <c r="H703" s="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AA703" s="101"/>
    </row>
    <row r="704" spans="2:27" s="3" customFormat="1">
      <c r="B704" s="75" t="s">
        <v>1462</v>
      </c>
      <c r="C704" s="80" t="s">
        <v>1547</v>
      </c>
      <c r="D704" s="89" t="s">
        <v>1548</v>
      </c>
      <c r="H704" s="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AA704" s="101"/>
    </row>
    <row r="705" spans="2:27" s="3" customFormat="1">
      <c r="B705" s="75" t="s">
        <v>1462</v>
      </c>
      <c r="C705" s="80" t="s">
        <v>1549</v>
      </c>
      <c r="D705" s="89" t="s">
        <v>1550</v>
      </c>
      <c r="H705" s="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AA705" s="101"/>
    </row>
    <row r="706" spans="2:27" s="3" customFormat="1">
      <c r="B706" s="75" t="s">
        <v>1462</v>
      </c>
      <c r="C706" s="80" t="s">
        <v>1551</v>
      </c>
      <c r="D706" s="89" t="s">
        <v>1552</v>
      </c>
      <c r="H706" s="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AA706" s="101"/>
    </row>
    <row r="707" spans="2:27" s="3" customFormat="1">
      <c r="B707" s="75" t="s">
        <v>1462</v>
      </c>
      <c r="C707" s="80" t="s">
        <v>1553</v>
      </c>
      <c r="D707" s="89" t="s">
        <v>1554</v>
      </c>
      <c r="H707" s="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AA707" s="101"/>
    </row>
    <row r="708" spans="2:27" s="3" customFormat="1">
      <c r="B708" s="75" t="s">
        <v>1462</v>
      </c>
      <c r="C708" s="80" t="s">
        <v>1555</v>
      </c>
      <c r="D708" s="89" t="s">
        <v>1556</v>
      </c>
      <c r="H708" s="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AA708" s="101"/>
    </row>
    <row r="709" spans="2:27" s="3" customFormat="1">
      <c r="B709" s="75" t="s">
        <v>1462</v>
      </c>
      <c r="C709" s="80" t="s">
        <v>1557</v>
      </c>
      <c r="D709" s="89" t="s">
        <v>1558</v>
      </c>
      <c r="H709" s="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AA709" s="101"/>
    </row>
    <row r="710" spans="2:27" s="3" customFormat="1">
      <c r="B710" s="75" t="s">
        <v>1462</v>
      </c>
      <c r="C710" s="80" t="s">
        <v>1559</v>
      </c>
      <c r="D710" s="89" t="s">
        <v>1560</v>
      </c>
      <c r="H710" s="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AA710" s="101"/>
    </row>
    <row r="711" spans="2:27" s="3" customFormat="1">
      <c r="B711" s="75" t="s">
        <v>1462</v>
      </c>
      <c r="C711" s="80" t="s">
        <v>1561</v>
      </c>
      <c r="D711" s="89" t="s">
        <v>1562</v>
      </c>
      <c r="H711" s="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AA711" s="101"/>
    </row>
    <row r="712" spans="2:27" s="3" customFormat="1">
      <c r="B712" s="75" t="s">
        <v>1462</v>
      </c>
      <c r="C712" s="80" t="s">
        <v>1563</v>
      </c>
      <c r="D712" s="89" t="s">
        <v>1564</v>
      </c>
      <c r="H712" s="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AA712" s="101"/>
    </row>
    <row r="713" spans="2:27" s="3" customFormat="1">
      <c r="B713" s="75" t="s">
        <v>1462</v>
      </c>
      <c r="C713" s="80" t="s">
        <v>1565</v>
      </c>
      <c r="D713" s="89" t="s">
        <v>1566</v>
      </c>
      <c r="H713" s="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AA713" s="101"/>
    </row>
    <row r="714" spans="2:27" s="3" customFormat="1">
      <c r="B714" s="75" t="s">
        <v>1462</v>
      </c>
      <c r="C714" s="80" t="s">
        <v>1567</v>
      </c>
      <c r="D714" s="89" t="s">
        <v>1568</v>
      </c>
      <c r="H714" s="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AA714" s="101"/>
    </row>
    <row r="715" spans="2:27" s="3" customFormat="1">
      <c r="B715" s="75" t="s">
        <v>1462</v>
      </c>
      <c r="C715" s="80" t="s">
        <v>1569</v>
      </c>
      <c r="D715" s="89" t="s">
        <v>1570</v>
      </c>
      <c r="H715" s="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AA715" s="101"/>
    </row>
    <row r="716" spans="2:27" s="3" customFormat="1">
      <c r="B716" s="75" t="s">
        <v>1462</v>
      </c>
      <c r="C716" s="80" t="s">
        <v>1571</v>
      </c>
      <c r="D716" s="89" t="s">
        <v>1572</v>
      </c>
      <c r="H716" s="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AA716" s="101"/>
    </row>
    <row r="717" spans="2:27" s="3" customFormat="1">
      <c r="B717" s="75" t="s">
        <v>1462</v>
      </c>
      <c r="C717" s="80" t="s">
        <v>1573</v>
      </c>
      <c r="D717" s="89" t="s">
        <v>1574</v>
      </c>
      <c r="H717" s="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AA717" s="101"/>
    </row>
    <row r="718" spans="2:27" s="3" customFormat="1">
      <c r="B718" s="75" t="s">
        <v>1462</v>
      </c>
      <c r="C718" s="80" t="s">
        <v>1575</v>
      </c>
      <c r="D718" s="89" t="s">
        <v>1576</v>
      </c>
      <c r="H718" s="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AA718" s="101"/>
    </row>
    <row r="719" spans="2:27" s="3" customFormat="1">
      <c r="B719" s="75" t="s">
        <v>1462</v>
      </c>
      <c r="C719" s="80" t="s">
        <v>1577</v>
      </c>
      <c r="D719" s="89" t="s">
        <v>1578</v>
      </c>
      <c r="H719" s="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AA719" s="101"/>
    </row>
    <row r="720" spans="2:27" s="3" customFormat="1">
      <c r="B720" s="75" t="s">
        <v>1462</v>
      </c>
      <c r="C720" s="80" t="s">
        <v>1579</v>
      </c>
      <c r="D720" s="89" t="s">
        <v>1580</v>
      </c>
      <c r="H720" s="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AA720" s="101"/>
    </row>
    <row r="721" spans="2:27" s="3" customFormat="1">
      <c r="B721" s="75" t="s">
        <v>1462</v>
      </c>
      <c r="C721" s="80" t="s">
        <v>1581</v>
      </c>
      <c r="D721" s="89" t="s">
        <v>1582</v>
      </c>
      <c r="H721" s="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AA721" s="101"/>
    </row>
    <row r="722" spans="2:27" s="3" customFormat="1">
      <c r="B722" s="75" t="s">
        <v>1462</v>
      </c>
      <c r="C722" s="80" t="s">
        <v>1583</v>
      </c>
      <c r="D722" s="89" t="s">
        <v>1584</v>
      </c>
      <c r="H722" s="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AA722" s="101"/>
    </row>
    <row r="723" spans="2:27" s="3" customFormat="1">
      <c r="B723" s="75" t="s">
        <v>1462</v>
      </c>
      <c r="C723" s="80" t="s">
        <v>1585</v>
      </c>
      <c r="D723" s="89" t="s">
        <v>1586</v>
      </c>
      <c r="H723" s="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AA723" s="101"/>
    </row>
    <row r="724" spans="2:27" s="3" customFormat="1">
      <c r="B724" s="75" t="s">
        <v>1462</v>
      </c>
      <c r="C724" s="80" t="s">
        <v>1587</v>
      </c>
      <c r="D724" s="89" t="s">
        <v>1588</v>
      </c>
      <c r="H724" s="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AA724" s="101"/>
    </row>
    <row r="725" spans="2:27" s="3" customFormat="1">
      <c r="B725" s="75" t="s">
        <v>1462</v>
      </c>
      <c r="C725" s="80" t="s">
        <v>1589</v>
      </c>
      <c r="D725" s="89" t="s">
        <v>1590</v>
      </c>
      <c r="H725" s="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AA725" s="101"/>
    </row>
    <row r="726" spans="2:27" s="3" customFormat="1">
      <c r="B726" s="75" t="s">
        <v>1462</v>
      </c>
      <c r="C726" s="80" t="s">
        <v>1591</v>
      </c>
      <c r="D726" s="89" t="s">
        <v>1592</v>
      </c>
      <c r="H726" s="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AA726" s="101"/>
    </row>
    <row r="727" spans="2:27" s="3" customFormat="1">
      <c r="B727" s="75" t="s">
        <v>1462</v>
      </c>
      <c r="C727" s="80" t="s">
        <v>1593</v>
      </c>
      <c r="D727" s="89" t="s">
        <v>1594</v>
      </c>
      <c r="H727" s="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AA727" s="101"/>
    </row>
    <row r="728" spans="2:27" s="3" customFormat="1">
      <c r="B728" s="75" t="s">
        <v>1462</v>
      </c>
      <c r="C728" s="80" t="s">
        <v>1595</v>
      </c>
      <c r="D728" s="89" t="s">
        <v>1596</v>
      </c>
      <c r="H728" s="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AA728" s="101"/>
    </row>
    <row r="729" spans="2:27" s="3" customFormat="1">
      <c r="B729" s="75" t="s">
        <v>1462</v>
      </c>
      <c r="C729" s="80" t="s">
        <v>1597</v>
      </c>
      <c r="D729" s="89" t="s">
        <v>1598</v>
      </c>
      <c r="H729" s="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AA729" s="101"/>
    </row>
    <row r="730" spans="2:27" s="3" customFormat="1">
      <c r="B730" s="75" t="s">
        <v>1462</v>
      </c>
      <c r="C730" s="80" t="s">
        <v>1599</v>
      </c>
      <c r="D730" s="89" t="s">
        <v>1600</v>
      </c>
      <c r="H730" s="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AA730" s="101"/>
    </row>
    <row r="731" spans="2:27" s="3" customFormat="1">
      <c r="B731" s="75" t="s">
        <v>1462</v>
      </c>
      <c r="C731" s="80" t="s">
        <v>1601</v>
      </c>
      <c r="D731" s="89" t="s">
        <v>1602</v>
      </c>
      <c r="H731" s="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AA731" s="101"/>
    </row>
    <row r="732" spans="2:27" s="3" customFormat="1">
      <c r="B732" s="75" t="s">
        <v>1462</v>
      </c>
      <c r="C732" s="80" t="s">
        <v>1603</v>
      </c>
      <c r="D732" s="89" t="s">
        <v>1604</v>
      </c>
      <c r="H732" s="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AA732" s="101"/>
    </row>
    <row r="733" spans="2:27" s="3" customFormat="1">
      <c r="B733" s="75" t="s">
        <v>1462</v>
      </c>
      <c r="C733" s="80" t="s">
        <v>1605</v>
      </c>
      <c r="D733" s="89" t="s">
        <v>1606</v>
      </c>
      <c r="H733" s="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AA733" s="101"/>
    </row>
    <row r="734" spans="2:27" s="3" customFormat="1">
      <c r="B734" s="75" t="s">
        <v>1462</v>
      </c>
      <c r="C734" s="80" t="s">
        <v>1607</v>
      </c>
      <c r="D734" s="89" t="s">
        <v>1608</v>
      </c>
      <c r="H734" s="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AA734" s="101"/>
    </row>
    <row r="735" spans="2:27" s="3" customFormat="1">
      <c r="B735" s="75" t="s">
        <v>1462</v>
      </c>
      <c r="C735" s="80" t="s">
        <v>1609</v>
      </c>
      <c r="D735" s="89" t="s">
        <v>1610</v>
      </c>
      <c r="H735" s="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AA735" s="101"/>
    </row>
    <row r="736" spans="2:27" s="3" customFormat="1">
      <c r="B736" s="75" t="s">
        <v>1462</v>
      </c>
      <c r="C736" s="80" t="s">
        <v>1611</v>
      </c>
      <c r="D736" s="89" t="s">
        <v>1612</v>
      </c>
      <c r="H736" s="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AA736" s="101"/>
    </row>
    <row r="737" spans="2:27" s="3" customFormat="1">
      <c r="B737" s="75" t="s">
        <v>1462</v>
      </c>
      <c r="C737" s="80" t="s">
        <v>1613</v>
      </c>
      <c r="D737" s="89" t="s">
        <v>1614</v>
      </c>
      <c r="H737" s="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AA737" s="101"/>
    </row>
    <row r="738" spans="2:27" s="3" customFormat="1">
      <c r="B738" s="75" t="s">
        <v>1462</v>
      </c>
      <c r="C738" s="80" t="s">
        <v>1615</v>
      </c>
      <c r="D738" s="89" t="s">
        <v>1616</v>
      </c>
      <c r="H738" s="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AA738" s="101"/>
    </row>
    <row r="739" spans="2:27" s="3" customFormat="1">
      <c r="B739" s="75" t="s">
        <v>1462</v>
      </c>
      <c r="C739" s="80" t="s">
        <v>1617</v>
      </c>
      <c r="D739" s="89" t="s">
        <v>1618</v>
      </c>
      <c r="H739" s="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AA739" s="101"/>
    </row>
    <row r="740" spans="2:27" s="3" customFormat="1">
      <c r="B740" s="75" t="s">
        <v>1462</v>
      </c>
      <c r="C740" s="80" t="s">
        <v>1619</v>
      </c>
      <c r="D740" s="89" t="s">
        <v>1620</v>
      </c>
      <c r="H740" s="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AA740" s="101"/>
    </row>
    <row r="741" spans="2:27" s="3" customFormat="1">
      <c r="B741" s="75" t="s">
        <v>1462</v>
      </c>
      <c r="C741" s="80" t="s">
        <v>1621</v>
      </c>
      <c r="D741" s="89" t="s">
        <v>1622</v>
      </c>
      <c r="H741" s="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AA741" s="101"/>
    </row>
    <row r="742" spans="2:27" s="3" customFormat="1">
      <c r="B742" s="75" t="s">
        <v>1462</v>
      </c>
      <c r="C742" s="80" t="s">
        <v>1623</v>
      </c>
      <c r="D742" s="89" t="s">
        <v>1624</v>
      </c>
      <c r="H742" s="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AA742" s="101"/>
    </row>
    <row r="743" spans="2:27" s="3" customFormat="1">
      <c r="B743" s="75" t="s">
        <v>1462</v>
      </c>
      <c r="C743" s="80" t="s">
        <v>1625</v>
      </c>
      <c r="D743" s="89" t="s">
        <v>1626</v>
      </c>
      <c r="H743" s="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AA743" s="101"/>
    </row>
    <row r="744" spans="2:27" s="3" customFormat="1">
      <c r="B744" s="75" t="s">
        <v>1462</v>
      </c>
      <c r="C744" s="80" t="s">
        <v>1627</v>
      </c>
      <c r="D744" s="89" t="s">
        <v>1628</v>
      </c>
      <c r="H744" s="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AA744" s="101"/>
    </row>
    <row r="745" spans="2:27" s="3" customFormat="1">
      <c r="B745" s="75" t="s">
        <v>1462</v>
      </c>
      <c r="C745" s="80" t="s">
        <v>1629</v>
      </c>
      <c r="D745" s="89" t="s">
        <v>1630</v>
      </c>
      <c r="H745" s="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AA745" s="101"/>
    </row>
    <row r="746" spans="2:27" s="3" customFormat="1">
      <c r="B746" s="75" t="s">
        <v>1462</v>
      </c>
      <c r="C746" s="80" t="s">
        <v>1631</v>
      </c>
      <c r="D746" s="89" t="s">
        <v>1632</v>
      </c>
      <c r="H746" s="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AA746" s="101"/>
    </row>
    <row r="747" spans="2:27" s="3" customFormat="1">
      <c r="B747" s="75" t="s">
        <v>1462</v>
      </c>
      <c r="C747" s="80" t="s">
        <v>1633</v>
      </c>
      <c r="D747" s="89" t="s">
        <v>1634</v>
      </c>
      <c r="H747" s="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AA747" s="101"/>
    </row>
    <row r="748" spans="2:27" s="3" customFormat="1">
      <c r="B748" s="75" t="s">
        <v>1462</v>
      </c>
      <c r="C748" s="80" t="s">
        <v>1635</v>
      </c>
      <c r="D748" s="89" t="s">
        <v>1636</v>
      </c>
      <c r="H748" s="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AA748" s="101"/>
    </row>
    <row r="749" spans="2:27" s="3" customFormat="1">
      <c r="B749" s="75" t="s">
        <v>1462</v>
      </c>
      <c r="C749" s="80" t="s">
        <v>1637</v>
      </c>
      <c r="D749" s="89" t="s">
        <v>1638</v>
      </c>
      <c r="H749" s="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AA749" s="101"/>
    </row>
    <row r="750" spans="2:27" s="3" customFormat="1">
      <c r="B750" s="75" t="s">
        <v>1462</v>
      </c>
      <c r="C750" s="80" t="s">
        <v>1639</v>
      </c>
      <c r="D750" s="89" t="s">
        <v>1640</v>
      </c>
      <c r="H750" s="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AA750" s="101"/>
    </row>
    <row r="751" spans="2:27" s="3" customFormat="1">
      <c r="B751" s="75" t="s">
        <v>1462</v>
      </c>
      <c r="C751" s="80" t="s">
        <v>1641</v>
      </c>
      <c r="D751" s="89" t="s">
        <v>1642</v>
      </c>
      <c r="H751" s="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AA751" s="101"/>
    </row>
    <row r="752" spans="2:27" s="3" customFormat="1">
      <c r="B752" s="75" t="s">
        <v>1462</v>
      </c>
      <c r="C752" s="80" t="s">
        <v>1643</v>
      </c>
      <c r="D752" s="89" t="s">
        <v>1644</v>
      </c>
      <c r="H752" s="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AA752" s="101"/>
    </row>
    <row r="753" spans="2:27" s="3" customFormat="1">
      <c r="B753" s="75" t="s">
        <v>1462</v>
      </c>
      <c r="C753" s="80" t="s">
        <v>1645</v>
      </c>
      <c r="D753" s="89" t="s">
        <v>1646</v>
      </c>
      <c r="H753" s="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AA753" s="101"/>
    </row>
    <row r="754" spans="2:27" s="3" customFormat="1">
      <c r="B754" s="75" t="s">
        <v>1462</v>
      </c>
      <c r="C754" s="80" t="s">
        <v>1647</v>
      </c>
      <c r="D754" s="89" t="s">
        <v>1648</v>
      </c>
      <c r="H754" s="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AA754" s="101"/>
    </row>
    <row r="755" spans="2:27" s="3" customFormat="1">
      <c r="B755" s="75" t="s">
        <v>1462</v>
      </c>
      <c r="C755" s="80" t="s">
        <v>1649</v>
      </c>
      <c r="D755" s="89" t="s">
        <v>1650</v>
      </c>
      <c r="H755" s="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AA755" s="101"/>
    </row>
    <row r="756" spans="2:27" s="3" customFormat="1">
      <c r="B756" s="75" t="s">
        <v>1462</v>
      </c>
      <c r="C756" s="80" t="s">
        <v>1651</v>
      </c>
      <c r="D756" s="89" t="s">
        <v>1652</v>
      </c>
      <c r="H756" s="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AA756" s="101"/>
    </row>
    <row r="757" spans="2:27" s="3" customFormat="1">
      <c r="B757" s="75" t="s">
        <v>1477</v>
      </c>
      <c r="C757" s="80" t="s">
        <v>1653</v>
      </c>
      <c r="D757" s="89" t="s">
        <v>1479</v>
      </c>
      <c r="H757" s="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AA757" s="101"/>
    </row>
    <row r="758" spans="2:27" s="3" customFormat="1">
      <c r="B758" s="75" t="s">
        <v>1484</v>
      </c>
      <c r="C758" s="80" t="s">
        <v>1654</v>
      </c>
      <c r="D758" s="89" t="s">
        <v>1483</v>
      </c>
      <c r="H758" s="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AA758" s="101"/>
    </row>
    <row r="759" spans="2:27" s="3" customFormat="1">
      <c r="B759" s="75" t="s">
        <v>1486</v>
      </c>
      <c r="C759" s="80" t="s">
        <v>1655</v>
      </c>
      <c r="D759" s="89" t="s">
        <v>1485</v>
      </c>
      <c r="H759" s="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AA759" s="101"/>
    </row>
    <row r="760" spans="2:27" s="3" customFormat="1">
      <c r="B760" s="75" t="s">
        <v>1486</v>
      </c>
      <c r="C760" s="80" t="s">
        <v>1656</v>
      </c>
      <c r="D760" s="89" t="s">
        <v>1657</v>
      </c>
      <c r="H760" s="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AA760" s="101"/>
    </row>
    <row r="761" spans="2:27" s="3" customFormat="1">
      <c r="B761" s="75" t="s">
        <v>1504</v>
      </c>
      <c r="C761" s="80" t="s">
        <v>1658</v>
      </c>
      <c r="D761" s="88" t="s">
        <v>1488</v>
      </c>
      <c r="H761" s="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AA761" s="101"/>
    </row>
    <row r="762" spans="2:27" s="3" customFormat="1" ht="15" thickBot="1">
      <c r="B762" s="78" t="s">
        <v>1507</v>
      </c>
      <c r="C762" s="87" t="s">
        <v>1659</v>
      </c>
      <c r="D762" s="90" t="s">
        <v>1506</v>
      </c>
      <c r="H762" s="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AA762" s="101"/>
    </row>
    <row r="763" spans="2:27" s="3" customFormat="1">
      <c r="H763" s="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AA763" s="101"/>
    </row>
    <row r="764" spans="2:27" s="3" customFormat="1" ht="15" thickBot="1">
      <c r="H764" s="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AA764" s="101"/>
    </row>
    <row r="765" spans="2:27" s="3" customFormat="1">
      <c r="B765" s="83" t="s">
        <v>1660</v>
      </c>
      <c r="H765" s="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AA765" s="101"/>
    </row>
    <row r="766" spans="2:27" s="3" customFormat="1">
      <c r="B766" s="75" t="s">
        <v>1661</v>
      </c>
      <c r="H766" s="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AA766" s="101"/>
    </row>
    <row r="767" spans="2:27" s="3" customFormat="1" ht="15" thickBot="1">
      <c r="B767" s="78" t="s">
        <v>792</v>
      </c>
      <c r="C767" s="91" t="s">
        <v>793</v>
      </c>
      <c r="H767" s="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AA767" s="101"/>
    </row>
    <row r="768" spans="2:27" s="3" customFormat="1">
      <c r="B768" s="92" t="s">
        <v>1662</v>
      </c>
      <c r="C768" s="95">
        <v>0</v>
      </c>
      <c r="H768" s="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AA768" s="101"/>
    </row>
    <row r="769" spans="2:27" s="3" customFormat="1">
      <c r="B769" s="75" t="s">
        <v>1663</v>
      </c>
      <c r="C769" s="89">
        <v>1</v>
      </c>
      <c r="H769" s="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AA769" s="101"/>
    </row>
    <row r="770" spans="2:27" s="3" customFormat="1">
      <c r="B770" s="75" t="s">
        <v>1664</v>
      </c>
      <c r="C770" s="89">
        <v>2</v>
      </c>
      <c r="H770" s="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AA770" s="101"/>
    </row>
    <row r="771" spans="2:27" s="3" customFormat="1">
      <c r="B771" s="75" t="s">
        <v>1665</v>
      </c>
      <c r="C771" s="89">
        <v>3</v>
      </c>
      <c r="H771" s="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AA771" s="101"/>
    </row>
    <row r="772" spans="2:27" s="3" customFormat="1">
      <c r="B772" s="75" t="s">
        <v>1666</v>
      </c>
      <c r="C772" s="89">
        <v>4</v>
      </c>
      <c r="H772" s="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AA772" s="101"/>
    </row>
    <row r="773" spans="2:27" s="3" customFormat="1" ht="15" thickBot="1">
      <c r="B773" s="78" t="s">
        <v>1667</v>
      </c>
      <c r="C773" s="96">
        <v>5</v>
      </c>
      <c r="H773" s="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AA773" s="101"/>
    </row>
    <row r="774" spans="2:27" s="3" customFormat="1">
      <c r="H774" s="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AA774" s="101"/>
    </row>
    <row r="775" spans="2:27" s="3" customFormat="1">
      <c r="H775" s="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AA775" s="101"/>
    </row>
    <row r="776" spans="2:27" s="3" customFormat="1" ht="15" thickBot="1">
      <c r="H776" s="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AA776" s="101"/>
    </row>
    <row r="777" spans="2:27" s="3" customFormat="1">
      <c r="B777" s="83" t="s">
        <v>1668</v>
      </c>
      <c r="C777" s="84"/>
      <c r="D777" s="85"/>
      <c r="H777" s="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AA777" s="101"/>
    </row>
    <row r="778" spans="2:27" s="3" customFormat="1">
      <c r="B778" s="75" t="s">
        <v>1669</v>
      </c>
      <c r="C778" s="80"/>
      <c r="D778" s="86"/>
      <c r="H778" s="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AA778" s="101"/>
    </row>
    <row r="779" spans="2:27" s="3" customFormat="1">
      <c r="B779" s="75" t="s">
        <v>1670</v>
      </c>
      <c r="C779" s="80" t="s">
        <v>1671</v>
      </c>
      <c r="D779" s="86" t="s">
        <v>793</v>
      </c>
      <c r="H779" s="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AA779" s="101"/>
    </row>
    <row r="780" spans="2:27" s="3" customFormat="1">
      <c r="B780" s="75" t="s">
        <v>1672</v>
      </c>
      <c r="C780" s="80" t="s">
        <v>1673</v>
      </c>
      <c r="D780" s="86">
        <v>101</v>
      </c>
      <c r="H780" s="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AA780" s="101"/>
    </row>
    <row r="781" spans="2:27" s="3" customFormat="1">
      <c r="B781" s="75"/>
      <c r="C781" s="80" t="s">
        <v>1674</v>
      </c>
      <c r="D781" s="86">
        <v>102</v>
      </c>
      <c r="H781" s="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AA781" s="101"/>
    </row>
    <row r="782" spans="2:27" s="3" customFormat="1">
      <c r="B782" s="75"/>
      <c r="C782" s="80" t="s">
        <v>1675</v>
      </c>
      <c r="D782" s="86">
        <v>103</v>
      </c>
      <c r="H782" s="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AA782" s="101"/>
    </row>
    <row r="783" spans="2:27" s="3" customFormat="1">
      <c r="B783" s="75"/>
      <c r="C783" s="80" t="s">
        <v>1676</v>
      </c>
      <c r="D783" s="86">
        <v>104</v>
      </c>
      <c r="H783" s="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AA783" s="101"/>
    </row>
    <row r="784" spans="2:27" s="3" customFormat="1">
      <c r="B784" s="75"/>
      <c r="C784" s="80" t="s">
        <v>1677</v>
      </c>
      <c r="D784" s="86">
        <v>105</v>
      </c>
      <c r="H784" s="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AA784" s="101"/>
    </row>
    <row r="785" spans="1:27" s="3" customFormat="1">
      <c r="B785" s="75"/>
      <c r="C785" s="80" t="s">
        <v>1678</v>
      </c>
      <c r="D785" s="86">
        <v>106</v>
      </c>
      <c r="H785" s="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AA785" s="101"/>
    </row>
    <row r="786" spans="1:27" s="3" customFormat="1">
      <c r="B786" s="75"/>
      <c r="C786" s="80" t="s">
        <v>1679</v>
      </c>
      <c r="D786" s="86">
        <v>107</v>
      </c>
      <c r="H786" s="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AA786" s="101"/>
    </row>
    <row r="787" spans="1:27" s="3" customFormat="1">
      <c r="B787" s="75"/>
      <c r="C787" s="80" t="s">
        <v>1680</v>
      </c>
      <c r="D787" s="86">
        <v>108</v>
      </c>
      <c r="H787" s="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AA787" s="101"/>
    </row>
    <row r="788" spans="1:27" s="3" customFormat="1">
      <c r="B788" s="75" t="s">
        <v>1681</v>
      </c>
      <c r="C788" s="80" t="s">
        <v>1682</v>
      </c>
      <c r="D788" s="86">
        <v>201</v>
      </c>
      <c r="H788" s="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AA788" s="101"/>
    </row>
    <row r="789" spans="1:27" s="3" customFormat="1">
      <c r="B789" s="75"/>
      <c r="C789" s="80" t="s">
        <v>1683</v>
      </c>
      <c r="D789" s="86">
        <v>202</v>
      </c>
      <c r="H789" s="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AA789" s="101"/>
    </row>
    <row r="790" spans="1:27" s="3" customFormat="1">
      <c r="B790" s="75"/>
      <c r="C790" s="80" t="s">
        <v>1684</v>
      </c>
      <c r="D790" s="86">
        <v>203</v>
      </c>
      <c r="H790" s="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AA790" s="101"/>
    </row>
    <row r="791" spans="1:27">
      <c r="A791" s="3"/>
      <c r="B791" s="75"/>
      <c r="C791" s="80" t="s">
        <v>1685</v>
      </c>
      <c r="D791" s="86">
        <v>204</v>
      </c>
      <c r="U791" s="5"/>
      <c r="V791" s="5"/>
      <c r="W791" s="5"/>
      <c r="X791" s="5"/>
    </row>
    <row r="792" spans="1:27">
      <c r="A792" s="3"/>
      <c r="B792" s="75"/>
      <c r="C792" s="80" t="s">
        <v>1686</v>
      </c>
      <c r="D792" s="86">
        <v>205</v>
      </c>
      <c r="U792" s="5"/>
      <c r="V792" s="5"/>
      <c r="W792" s="5"/>
      <c r="X792" s="5"/>
    </row>
    <row r="793" spans="1:27">
      <c r="A793" s="3"/>
      <c r="B793" s="75"/>
      <c r="C793" s="80" t="s">
        <v>1687</v>
      </c>
      <c r="D793" s="86">
        <v>206</v>
      </c>
      <c r="U793" s="5"/>
      <c r="V793" s="5"/>
      <c r="W793" s="5"/>
      <c r="X793" s="5"/>
    </row>
    <row r="794" spans="1:27">
      <c r="A794" s="3"/>
      <c r="B794" s="75"/>
      <c r="C794" s="80" t="s">
        <v>1688</v>
      </c>
      <c r="D794" s="86">
        <v>207</v>
      </c>
      <c r="U794" s="5"/>
      <c r="V794" s="5"/>
      <c r="W794" s="5"/>
      <c r="X794" s="5"/>
    </row>
    <row r="795" spans="1:27" ht="15" thickBot="1">
      <c r="A795" s="3"/>
      <c r="B795" s="78"/>
      <c r="C795" s="87" t="s">
        <v>1828</v>
      </c>
      <c r="D795" s="91">
        <v>301</v>
      </c>
      <c r="U795" s="5"/>
      <c r="V795" s="5"/>
      <c r="W795" s="5"/>
      <c r="X795" s="5"/>
    </row>
    <row r="796" spans="1:27">
      <c r="U796" s="5"/>
      <c r="V796" s="5"/>
      <c r="W796" s="5"/>
      <c r="X796" s="5"/>
    </row>
    <row r="797" spans="1:27">
      <c r="U797" s="5"/>
      <c r="V797" s="5"/>
      <c r="W797" s="5"/>
      <c r="X797" s="5"/>
    </row>
    <row r="798" spans="1:27">
      <c r="U798" s="5"/>
      <c r="V798" s="5"/>
      <c r="W798" s="5"/>
      <c r="X798" s="5"/>
    </row>
    <row r="799" spans="1:27">
      <c r="U799" s="5"/>
      <c r="V799" s="5"/>
      <c r="W799" s="5"/>
      <c r="X799" s="5"/>
    </row>
    <row r="800" spans="1:27">
      <c r="U800" s="5"/>
      <c r="V800" s="5"/>
      <c r="W800" s="5"/>
      <c r="X800" s="5"/>
    </row>
  </sheetData>
  <sheetProtection algorithmName="SHA-512" hashValue="8kd+3ZGrA1iu20ntI+/B0L2jwUVNnVfXIOIrcZn54MZMtBLh4qPf1Hq+8kdOlWwDRZ/l2ir+OJbPjVWLpHAidQ==" saltValue="UqR6OosV/LZo8hNguA1kuw==" spinCount="100000" sheet="1" objects="1" scenarios="1"/>
  <mergeCells count="84">
    <mergeCell ref="A264:B264"/>
    <mergeCell ref="A265:B265"/>
    <mergeCell ref="A272:B272"/>
    <mergeCell ref="A273:B273"/>
    <mergeCell ref="D352:F352"/>
    <mergeCell ref="D300:D351"/>
    <mergeCell ref="E300:E331"/>
    <mergeCell ref="E332:E334"/>
    <mergeCell ref="E335:E337"/>
    <mergeCell ref="E338:E341"/>
    <mergeCell ref="E342:E346"/>
    <mergeCell ref="E347:E351"/>
    <mergeCell ref="E287:E288"/>
    <mergeCell ref="D289:D299"/>
    <mergeCell ref="E293:E294"/>
    <mergeCell ref="E295:E297"/>
    <mergeCell ref="E160:E166"/>
    <mergeCell ref="E167:E171"/>
    <mergeCell ref="D172:D204"/>
    <mergeCell ref="E172:E183"/>
    <mergeCell ref="E184:E190"/>
    <mergeCell ref="E191:E204"/>
    <mergeCell ref="D151:D171"/>
    <mergeCell ref="E151:E159"/>
    <mergeCell ref="E298:E299"/>
    <mergeCell ref="D279:D288"/>
    <mergeCell ref="E279:E280"/>
    <mergeCell ref="E281:E283"/>
    <mergeCell ref="E284:E286"/>
    <mergeCell ref="D205:D236"/>
    <mergeCell ref="E205:E225"/>
    <mergeCell ref="E226:E236"/>
    <mergeCell ref="D237:D248"/>
    <mergeCell ref="E237:E244"/>
    <mergeCell ref="E245:E248"/>
    <mergeCell ref="D249:D278"/>
    <mergeCell ref="E249:E257"/>
    <mergeCell ref="E258:E267"/>
    <mergeCell ref="E268:E274"/>
    <mergeCell ref="E275:E278"/>
    <mergeCell ref="E105:E110"/>
    <mergeCell ref="E111:E120"/>
    <mergeCell ref="D121:D150"/>
    <mergeCell ref="E121:E130"/>
    <mergeCell ref="E131:E133"/>
    <mergeCell ref="E134:E142"/>
    <mergeCell ref="E143:E150"/>
    <mergeCell ref="D88:D120"/>
    <mergeCell ref="E88:E104"/>
    <mergeCell ref="D35:D49"/>
    <mergeCell ref="E35:E40"/>
    <mergeCell ref="E41:E44"/>
    <mergeCell ref="E45:E49"/>
    <mergeCell ref="D50:D87"/>
    <mergeCell ref="E50:E56"/>
    <mergeCell ref="E58:E61"/>
    <mergeCell ref="E62:E66"/>
    <mergeCell ref="E67:E71"/>
    <mergeCell ref="E72:E77"/>
    <mergeCell ref="E78:E83"/>
    <mergeCell ref="E84:E87"/>
    <mergeCell ref="D17:D25"/>
    <mergeCell ref="E17:E20"/>
    <mergeCell ref="E21:E23"/>
    <mergeCell ref="E24:E25"/>
    <mergeCell ref="D26:D34"/>
    <mergeCell ref="E26:E28"/>
    <mergeCell ref="E29:E30"/>
    <mergeCell ref="E31:E34"/>
    <mergeCell ref="D6:D9"/>
    <mergeCell ref="E6:E7"/>
    <mergeCell ref="E8:E9"/>
    <mergeCell ref="D10:D16"/>
    <mergeCell ref="E10:E11"/>
    <mergeCell ref="E12:E16"/>
    <mergeCell ref="I3:J4"/>
    <mergeCell ref="L3:L6"/>
    <mergeCell ref="N3:O4"/>
    <mergeCell ref="Q3:Q6"/>
    <mergeCell ref="S3:S6"/>
    <mergeCell ref="I5:I6"/>
    <mergeCell ref="J5:J6"/>
    <mergeCell ref="N5:N6"/>
    <mergeCell ref="O5:O6"/>
  </mergeCells>
  <phoneticPr fontId="1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H</vt:lpstr>
      <vt:lpstr>BD_Servicios</vt:lpstr>
      <vt:lpstr>H_Conversion</vt:lpstr>
      <vt:lpstr>Codigo</vt:lpstr>
      <vt:lpstr>FECHA_TERMINO</vt:lpstr>
      <vt:lpstr>INICIO_AÑO</vt:lpstr>
      <vt:lpstr>LAGUNA_CONTINUIDAD</vt:lpstr>
      <vt:lpstr>REM_18834</vt:lpstr>
      <vt:lpstr>Tabla_05_Region</vt:lpstr>
      <vt:lpstr>Tabla_23_EDU</vt:lpstr>
      <vt:lpstr>TABLA_26_OTROS_EDU</vt:lpstr>
      <vt:lpstr>Tabla_29_PAIS</vt:lpstr>
      <vt:lpstr>Tabla_30_TITULO</vt:lpstr>
      <vt:lpstr>TABLA_31_ESPECIALIDAD</vt:lpstr>
      <vt:lpstr>TABLA_32_UNIDAD</vt:lpstr>
      <vt:lpstr>Tabla_34_modalidad</vt:lpstr>
      <vt:lpstr>Tabla_35_origen</vt:lpstr>
      <vt:lpstr>Tabla_nuevo</vt:lpstr>
      <vt:lpstr>Tabla01_Sexo</vt:lpstr>
      <vt:lpstr>Tabla02_Inst_Previsional</vt:lpstr>
      <vt:lpstr>Tabla03_Inst_Salud</vt:lpstr>
      <vt:lpstr>Tabla04_Imputacion_Pptaria</vt:lpstr>
      <vt:lpstr>Tabla06_Estam_Segun_Sist_Rem</vt:lpstr>
      <vt:lpstr>Tabla07_Tipo_Contrato</vt:lpstr>
      <vt:lpstr>Tabla08_Continuidad</vt:lpstr>
      <vt:lpstr>Tabla09_S_N</vt:lpstr>
      <vt:lpstr>TERMINO_AÑO</vt:lpstr>
      <vt:lpstr>ZONA_Actualizada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Felipe Órdenes O</cp:lastModifiedBy>
  <cp:lastPrinted>2011-07-04T16:32:50Z</cp:lastPrinted>
  <dcterms:created xsi:type="dcterms:W3CDTF">2011-04-01T19:56:00Z</dcterms:created>
  <dcterms:modified xsi:type="dcterms:W3CDTF">2025-06-16T16:32:55Z</dcterms:modified>
</cp:coreProperties>
</file>